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865" activeTab="0"/>
  </bookViews>
  <sheets>
    <sheet name="Loan Calculator" sheetId="1" r:id="rId1"/>
  </sheets>
  <definedNames>
    <definedName name="Beg_Bal">'Loan Calculator'!$C$18:$C$377</definedName>
    <definedName name="Data">'Loan Calculator'!$A$18:$I$377</definedName>
    <definedName name="End_Bal">'Loan Calculator'!$I$18:$I$377</definedName>
    <definedName name="Extra_Pay">'Loan Calculator'!$E$18:$E$377</definedName>
    <definedName name="Full_Print">'Loan Calculator'!$A$1:$I$377</definedName>
    <definedName name="Header_Row">ROW('Loan Calculator'!$17:$17)</definedName>
    <definedName name="Int">'Loan Calculator'!$H$18:$H$377</definedName>
    <definedName name="Interest_Rate">'Loan Calculator'!$D$5</definedName>
    <definedName name="Last_Row">IF(Values_Entered,Header_Row+Number_of_Payments,Header_Row)</definedName>
    <definedName name="Loan_Amount">'Loan Calculator'!$D$4</definedName>
    <definedName name="Loan_Start">'Loan Calculator'!$D$7</definedName>
    <definedName name="Loan_Years">'Loan Calculator'!$D$6</definedName>
    <definedName name="Number_of_Payments">MATCH(0.01,End_Bal,-1)+1</definedName>
    <definedName name="Pay_Date">'Loan Calculator'!$B$18:$B$377</definedName>
    <definedName name="Pay_Num">'Loan Calculator'!$A$18:$A$377</definedName>
    <definedName name="Payment_Date">DATE(YEAR(Loan_Start),MONTH(Loan_Start)+Payment_Number,DAY(Loan_Start))</definedName>
    <definedName name="Princ">'Loan Calculator'!$G$18:$G$377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'Loan Calculator'!$17:$17</definedName>
    <definedName name="Sched_Pay">'Loan Calculator'!$D$18:$D$377</definedName>
    <definedName name="Scheduled_Extra_Payments">'Loan Calculator'!$D$8</definedName>
    <definedName name="Scheduled_Interest_Rate">'Loan Calculator'!$D$5</definedName>
    <definedName name="Scheduled_Monthly_Payment">'Loan Calculator'!$D$11</definedName>
    <definedName name="Total_Interest">'Loan Calculator'!$D$15</definedName>
    <definedName name="Total_Pay">'Loan Calculator'!$F$18:$F$377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'Loan Calculator'!$17:$17</definedName>
  </definedNames>
  <calcPr fullCalcOnLoad="1"/>
</workbook>
</file>

<file path=xl/sharedStrings.xml><?xml version="1.0" encoding="utf-8"?>
<sst xmlns="http://schemas.openxmlformats.org/spreadsheetml/2006/main" count="27" uniqueCount="27">
  <si>
    <t>Annual Interest Rate</t>
  </si>
  <si>
    <t>Loan Period in Years</t>
  </si>
  <si>
    <t>Total Interest</t>
  </si>
  <si>
    <t>Loan Amount</t>
  </si>
  <si>
    <t>Start Date of Loan</t>
  </si>
  <si>
    <t>Enter Values</t>
  </si>
  <si>
    <t>No.</t>
  </si>
  <si>
    <t>Payment Date</t>
  </si>
  <si>
    <t>Beginning Balance</t>
  </si>
  <si>
    <t>Principal</t>
  </si>
  <si>
    <t>Interest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</si>
  <si>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</si>
  <si>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</si>
  <si>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</si>
  <si>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</si>
  <si>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</si>
  <si>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</si>
  <si>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Scheduled Monthly Payment</t>
  </si>
  <si>
    <t>Instructions</t>
  </si>
  <si>
    <t>Optional Extra Payments</t>
  </si>
  <si>
    <t>Month End Balance</t>
  </si>
  <si>
    <t xml:space="preserve">        Must be between 1 and 30 years.</t>
  </si>
  <si>
    <t xml:space="preserve">        If your extra payments vary, enter them in the table below.</t>
  </si>
  <si>
    <t xml:space="preserve">        Enter the start date here e.g. 25/01/2003 </t>
  </si>
  <si>
    <t xml:space="preserve">        Enter interest rate percentage e.g. 6.00%</t>
  </si>
  <si>
    <t>Loan Payments Calculator</t>
  </si>
  <si>
    <t xml:space="preserve">        Enter the loan amount here e.g. $100,000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</si>
</sst>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.00"/>
    <numFmt numFmtId="179" formatCode="mmmm\ d\,\ yyyy"/>
    <numFmt numFmtId="180" formatCode="d\-mmm\-yyyy"/>
    <numFmt numFmtId="181" formatCode="mmm\-yyyy"/>
    <numFmt numFmtId="182" formatCode="0.0%"/>
    <numFmt numFmtId="183" formatCode="0.000%"/>
    <numFmt numFmtId="184" formatCode="&quot;£&quot;#,##0.00"/>
    <numFmt numFmtId="185" formatCode="_(* #,##0.000_);_(* \(#,##0.000\);_(* &quot;-&quot;??_);_(@_)"/>
    <numFmt numFmtId="186" formatCode="_(* #,##0.0_);_(* \(#,##0.0\);_(* &quot;-&quot;??_);_(@_)"/>
    <numFmt numFmtId="187" formatCode="[$-1409]dddd\,\ d\ mmmm\ yyyy"/>
    <numFmt numFmtId="188" formatCode="[$-1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u val="single"/>
      <sz val="10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1" xfId="0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6" fillId="0" borderId="0" xfId="44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7" fontId="0" fillId="34" borderId="0" xfId="42" applyFont="1" applyFill="1" applyBorder="1" applyAlignment="1">
      <alignment horizontal="right"/>
    </xf>
    <xf numFmtId="177" fontId="0" fillId="0" borderId="10" xfId="42" applyFont="1" applyBorder="1" applyAlignment="1">
      <alignment horizontal="left"/>
    </xf>
    <xf numFmtId="177" fontId="1" fillId="0" borderId="10" xfId="42" applyFont="1" applyBorder="1" applyAlignment="1">
      <alignment horizontal="right"/>
    </xf>
    <xf numFmtId="177" fontId="5" fillId="0" borderId="10" xfId="42" applyFont="1" applyBorder="1" applyAlignment="1">
      <alignment horizontal="left"/>
    </xf>
    <xf numFmtId="177" fontId="1" fillId="0" borderId="10" xfId="42" applyFont="1" applyBorder="1" applyAlignment="1">
      <alignment horizontal="left"/>
    </xf>
    <xf numFmtId="177" fontId="0" fillId="0" borderId="0" xfId="42" applyFont="1" applyBorder="1" applyAlignment="1">
      <alignment horizontal="left"/>
    </xf>
    <xf numFmtId="177" fontId="2" fillId="35" borderId="0" xfId="42" applyFont="1" applyFill="1" applyBorder="1" applyAlignment="1">
      <alignment horizontal="left"/>
    </xf>
    <xf numFmtId="177" fontId="0" fillId="0" borderId="0" xfId="42" applyFont="1" applyFill="1" applyBorder="1" applyAlignment="1">
      <alignment horizontal="right"/>
    </xf>
    <xf numFmtId="177" fontId="0" fillId="0" borderId="0" xfId="42" applyFont="1" applyFill="1" applyBorder="1" applyAlignment="1">
      <alignment horizontal="left"/>
    </xf>
    <xf numFmtId="177" fontId="1" fillId="0" borderId="11" xfId="42" applyFont="1" applyFill="1" applyBorder="1" applyAlignment="1" applyProtection="1">
      <alignment horizontal="right" wrapText="1"/>
      <protection/>
    </xf>
    <xf numFmtId="177" fontId="2" fillId="0" borderId="0" xfId="42" applyFont="1" applyFill="1" applyBorder="1" applyAlignment="1">
      <alignment horizontal="right"/>
    </xf>
    <xf numFmtId="177" fontId="2" fillId="34" borderId="0" xfId="42" applyFont="1" applyFill="1" applyBorder="1" applyAlignment="1">
      <alignment horizontal="right"/>
    </xf>
    <xf numFmtId="177" fontId="0" fillId="0" borderId="0" xfId="42" applyFont="1" applyAlignment="1">
      <alignment/>
    </xf>
    <xf numFmtId="177" fontId="0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none">
          <bgColor indexed="65"/>
        </patternFill>
      </fill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85725</xdr:rowOff>
    </xdr:from>
    <xdr:to>
      <xdr:col>4</xdr:col>
      <xdr:colOff>276225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276600" y="914400"/>
          <a:ext cx="228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85725</xdr:rowOff>
    </xdr:from>
    <xdr:to>
      <xdr:col>4</xdr:col>
      <xdr:colOff>276225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276600" y="1076325"/>
          <a:ext cx="228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85725</xdr:rowOff>
    </xdr:from>
    <xdr:to>
      <xdr:col>4</xdr:col>
      <xdr:colOff>276225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276600" y="1238250"/>
          <a:ext cx="228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85725</xdr:rowOff>
    </xdr:from>
    <xdr:to>
      <xdr:col>4</xdr:col>
      <xdr:colOff>276225</xdr:colOff>
      <xdr:row>7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3276600" y="1562100"/>
          <a:ext cx="228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85725</xdr:rowOff>
    </xdr:from>
    <xdr:to>
      <xdr:col>4</xdr:col>
      <xdr:colOff>276225</xdr:colOff>
      <xdr:row>6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3276600" y="1400175"/>
          <a:ext cx="228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5.28125" style="2" customWidth="1"/>
    <col min="2" max="2" width="13.00390625" style="2" customWidth="1"/>
    <col min="3" max="3" width="15.421875" style="35" customWidth="1"/>
    <col min="4" max="4" width="14.7109375" style="35" customWidth="1"/>
    <col min="5" max="5" width="12.8515625" style="35" customWidth="1"/>
    <col min="6" max="6" width="13.140625" style="35" customWidth="1"/>
    <col min="7" max="8" width="13.00390625" style="35" customWidth="1"/>
    <col min="9" max="9" width="15.421875" style="35" customWidth="1"/>
    <col min="10" max="10" width="6.140625" style="13" customWidth="1"/>
    <col min="11" max="11" width="9.140625" style="14" customWidth="1"/>
    <col min="12" max="12" width="15.28125" style="14" customWidth="1"/>
    <col min="13" max="16384" width="9.140625" style="3" customWidth="1"/>
  </cols>
  <sheetData>
    <row r="1" spans="1:12" s="11" customFormat="1" ht="33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13"/>
      <c r="K1" s="14"/>
      <c r="L1" s="14"/>
    </row>
    <row r="2" spans="1:9" ht="12.75" customHeight="1" thickBot="1">
      <c r="A2" s="21"/>
      <c r="B2" s="21"/>
      <c r="C2" s="21"/>
      <c r="D2" s="21"/>
      <c r="E2" s="21"/>
      <c r="F2" s="21"/>
      <c r="G2" s="21"/>
      <c r="H2" s="21"/>
      <c r="I2" s="21"/>
    </row>
    <row r="3" spans="1:10" ht="19.5" customHeight="1">
      <c r="A3" s="4"/>
      <c r="B3" s="4"/>
      <c r="C3" s="23"/>
      <c r="D3" s="24" t="s">
        <v>5</v>
      </c>
      <c r="E3" s="23"/>
      <c r="F3" s="25" t="s">
        <v>18</v>
      </c>
      <c r="G3" s="26"/>
      <c r="H3" s="23"/>
      <c r="I3" s="23"/>
      <c r="J3" s="15"/>
    </row>
    <row r="4" spans="1:10" ht="12.75">
      <c r="A4" s="1" t="s">
        <v>3</v>
      </c>
      <c r="B4" s="1"/>
      <c r="C4" s="27"/>
      <c r="D4" s="22">
        <v>200000</v>
      </c>
      <c r="E4" s="28" t="s">
        <v>26</v>
      </c>
      <c r="F4" s="28"/>
      <c r="G4" s="28"/>
      <c r="H4" s="28"/>
      <c r="I4" s="28"/>
      <c r="J4" s="15"/>
    </row>
    <row r="5" spans="1:10" ht="12.75">
      <c r="A5" s="1" t="s">
        <v>0</v>
      </c>
      <c r="B5" s="1"/>
      <c r="C5" s="27"/>
      <c r="D5" s="22">
        <v>0.06</v>
      </c>
      <c r="E5" s="28" t="s">
        <v>24</v>
      </c>
      <c r="F5" s="28"/>
      <c r="G5" s="28"/>
      <c r="H5" s="28"/>
      <c r="I5" s="28"/>
      <c r="J5" s="15"/>
    </row>
    <row r="6" spans="1:10" ht="12.75">
      <c r="A6" s="1" t="s">
        <v>1</v>
      </c>
      <c r="B6" s="1"/>
      <c r="C6" s="27"/>
      <c r="D6" s="22">
        <v>23</v>
      </c>
      <c r="E6" s="28" t="s">
        <v>21</v>
      </c>
      <c r="F6" s="28"/>
      <c r="G6" s="28"/>
      <c r="H6" s="28"/>
      <c r="I6" s="28"/>
      <c r="J6" s="15"/>
    </row>
    <row r="7" spans="1:10" ht="12.75">
      <c r="A7" s="1" t="s">
        <v>4</v>
      </c>
      <c r="B7" s="1"/>
      <c r="C7" s="27"/>
      <c r="D7" s="22">
        <v>39904</v>
      </c>
      <c r="E7" s="28" t="s">
        <v>23</v>
      </c>
      <c r="F7" s="28"/>
      <c r="G7" s="28"/>
      <c r="H7" s="28"/>
      <c r="I7" s="28"/>
      <c r="J7" s="15"/>
    </row>
    <row r="8" spans="1:10" ht="12.75">
      <c r="A8" s="1" t="s">
        <v>19</v>
      </c>
      <c r="B8" s="1"/>
      <c r="C8" s="27"/>
      <c r="D8" s="22"/>
      <c r="E8" s="28" t="s">
        <v>22</v>
      </c>
      <c r="F8" s="28"/>
      <c r="G8" s="28"/>
      <c r="H8" s="28"/>
      <c r="I8" s="28"/>
      <c r="J8" s="15"/>
    </row>
    <row r="9" spans="1:10" ht="13.5" thickBot="1">
      <c r="A9" s="1"/>
      <c r="B9" s="1"/>
      <c r="C9" s="27"/>
      <c r="D9" s="27"/>
      <c r="E9" s="27"/>
      <c r="F9" s="27"/>
      <c r="G9" s="27"/>
      <c r="H9" s="27"/>
      <c r="I9" s="27"/>
      <c r="J9" s="15"/>
    </row>
    <row r="10" spans="1:10" ht="12.75">
      <c r="A10" s="4"/>
      <c r="B10" s="4"/>
      <c r="C10" s="23"/>
      <c r="D10" s="23"/>
      <c r="E10" s="23"/>
      <c r="F10" s="23"/>
      <c r="G10" s="23"/>
      <c r="H10" s="23"/>
      <c r="I10" s="23"/>
      <c r="J10" s="15"/>
    </row>
    <row r="11" spans="1:10" ht="12.75">
      <c r="A11" s="1" t="s">
        <v>17</v>
      </c>
      <c r="B11" s="1"/>
      <c r="C11" s="27"/>
      <c r="D11" s="29">
        <f>IF(Values_Entered,-PMT(Interest_Rate/12,Loan_Years*12,Loan_Amount),"")</f>
        <v>1337.694405632138</v>
      </c>
      <c r="E11" s="27"/>
      <c r="F11" s="30"/>
      <c r="G11" s="30"/>
      <c r="H11" s="27"/>
      <c r="I11" s="27"/>
      <c r="J11" s="15"/>
    </row>
    <row r="12" spans="1:10" ht="14.25" customHeight="1">
      <c r="A12" s="1" t="s">
        <v>15</v>
      </c>
      <c r="B12" s="1"/>
      <c r="C12" s="27"/>
      <c r="D12" s="29">
        <f>IF(Values_Entered,Loan_Years*12,"")</f>
        <v>276</v>
      </c>
      <c r="E12" s="27"/>
      <c r="F12" s="30"/>
      <c r="G12" s="30"/>
      <c r="H12" s="27"/>
      <c r="I12" s="27"/>
      <c r="J12" s="15"/>
    </row>
    <row r="13" spans="1:12" ht="12.75">
      <c r="A13" s="1" t="s">
        <v>16</v>
      </c>
      <c r="B13" s="1"/>
      <c r="C13" s="27"/>
      <c r="D13" s="29">
        <f>IF(Values_Entered,Number_of_Payments,"")</f>
        <v>276</v>
      </c>
      <c r="E13" s="27"/>
      <c r="F13" s="30"/>
      <c r="G13" s="30"/>
      <c r="H13" s="27"/>
      <c r="I13" s="27"/>
      <c r="J13" s="15"/>
      <c r="L13" s="12"/>
    </row>
    <row r="14" spans="1:10" ht="12.75">
      <c r="A14" s="1" t="s">
        <v>13</v>
      </c>
      <c r="B14" s="1"/>
      <c r="C14" s="27"/>
      <c r="D14" s="29">
        <f>IF(Values_Entered,SUMIF(Beg_Bal,"&gt;0",Extra_Pay),"")</f>
        <v>0</v>
      </c>
      <c r="E14" s="27"/>
      <c r="F14" s="30"/>
      <c r="G14" s="30"/>
      <c r="H14" s="27"/>
      <c r="I14" s="27"/>
      <c r="J14" s="15"/>
    </row>
    <row r="15" spans="1:10" ht="12.75">
      <c r="A15" s="1" t="s">
        <v>2</v>
      </c>
      <c r="B15" s="1"/>
      <c r="C15" s="27"/>
      <c r="D15" s="29">
        <f>IF(Values_Entered,SUMIF(Beg_Bal,"&gt;0",Int),"")</f>
        <v>169203.65595445898</v>
      </c>
      <c r="E15" s="27"/>
      <c r="F15" s="30"/>
      <c r="G15" s="30"/>
      <c r="H15" s="27"/>
      <c r="I15" s="27"/>
      <c r="J15" s="15"/>
    </row>
    <row r="16" spans="1:10" ht="13.5" thickBot="1">
      <c r="A16" s="1"/>
      <c r="B16" s="1"/>
      <c r="C16" s="27"/>
      <c r="D16" s="27"/>
      <c r="E16" s="27"/>
      <c r="F16" s="27"/>
      <c r="G16" s="27"/>
      <c r="H16" s="27"/>
      <c r="I16" s="27"/>
      <c r="J16" s="15"/>
    </row>
    <row r="17" spans="1:12" s="10" customFormat="1" ht="31.5" customHeight="1" thickBot="1">
      <c r="A17" s="9" t="s">
        <v>6</v>
      </c>
      <c r="B17" s="9" t="s">
        <v>7</v>
      </c>
      <c r="C17" s="31" t="s">
        <v>8</v>
      </c>
      <c r="D17" s="31" t="s">
        <v>14</v>
      </c>
      <c r="E17" s="31" t="s">
        <v>12</v>
      </c>
      <c r="F17" s="31" t="s">
        <v>11</v>
      </c>
      <c r="G17" s="31" t="s">
        <v>9</v>
      </c>
      <c r="H17" s="31" t="s">
        <v>10</v>
      </c>
      <c r="I17" s="31" t="s">
        <v>20</v>
      </c>
      <c r="J17" s="16"/>
      <c r="K17" s="17"/>
      <c r="L17" s="17"/>
    </row>
    <row r="18" spans="1:12" s="5" customFormat="1" ht="12.75">
      <c r="A18" s="6">
        <f>IF(Values_Entered,1,"")</f>
        <v>1</v>
      </c>
      <c r="B18" s="7">
        <f>IF(Pay_Num&lt;&gt;"",DATE(YEAR(Loan_Start),MONTH(Loan_Start)+1,DAY(Loan_Start)),"")</f>
        <v>39934</v>
      </c>
      <c r="C18" s="32">
        <f>IF(Values_Entered,Loan_Amount,"")</f>
        <v>200000</v>
      </c>
      <c r="D18" s="32">
        <f>IF(Pay_Num&lt;&gt;"",Scheduled_Monthly_Payment,"")</f>
        <v>1337.694405632138</v>
      </c>
      <c r="E18" s="33">
        <f>IF(Pay_Num&lt;&gt;"",Scheduled_Extra_Payments,"")</f>
        <v>0</v>
      </c>
      <c r="F18" s="32">
        <f>IF(Pay_Num&lt;&gt;"",Sched_Pay+Extra_Pay,"")</f>
        <v>1337.694405632138</v>
      </c>
      <c r="G18" s="32">
        <f>IF(Pay_Num&lt;&gt;"",Total_Pay-Int,"")</f>
        <v>337.6944056321379</v>
      </c>
      <c r="H18" s="32">
        <f>IF(Pay_Num&lt;&gt;"",Beg_Bal*Interest_Rate/12,"")</f>
        <v>1000</v>
      </c>
      <c r="I18" s="32">
        <f>IF(Pay_Num&lt;&gt;"",Beg_Bal-Princ,"")</f>
        <v>199662.30559436785</v>
      </c>
      <c r="J18" s="18"/>
      <c r="K18" s="18"/>
      <c r="L18" s="18"/>
    </row>
    <row r="19" spans="1:12" s="5" customFormat="1" ht="12.75" customHeight="1">
      <c r="A19" s="6">
        <f aca="true" t="shared" si="0" ref="A19:A82">IF(Values_Entered,A18+1,"")</f>
        <v>2</v>
      </c>
      <c r="B19" s="7">
        <f aca="true" t="shared" si="1" ref="B19:B82">IF(Pay_Num&lt;&gt;"",DATE(YEAR(B18),MONTH(B18)+1,DAY(B18)),"")</f>
        <v>39965</v>
      </c>
      <c r="C19" s="32">
        <f>IF(Pay_Num&lt;&gt;"",I18,"")</f>
        <v>199662.30559436785</v>
      </c>
      <c r="D19" s="32">
        <f>IF(Pay_Num&lt;&gt;"",Scheduled_Monthly_Payment,"")</f>
        <v>1337.694405632138</v>
      </c>
      <c r="E19" s="33">
        <f aca="true" t="shared" si="2" ref="E19:E82">IF(Pay_Num&lt;&gt;"",Scheduled_Extra_Payments,"")</f>
        <v>0</v>
      </c>
      <c r="F19" s="32">
        <f aca="true" t="shared" si="3" ref="F19:F82">IF(Pay_Num&lt;&gt;"",Sched_Pay+Extra_Pay,"")</f>
        <v>1337.694405632138</v>
      </c>
      <c r="G19" s="32">
        <f aca="true" t="shared" si="4" ref="G19:G82">IF(Pay_Num&lt;&gt;"",Total_Pay-Int,"")</f>
        <v>339.38287766029873</v>
      </c>
      <c r="H19" s="32">
        <f>IF(Pay_Num&lt;&gt;"",Beg_Bal*Interest_Rate/12,"")</f>
        <v>998.3115279718392</v>
      </c>
      <c r="I19" s="32">
        <f aca="true" t="shared" si="5" ref="I19:I82">IF(Pay_Num&lt;&gt;"",Beg_Bal-Princ,"")</f>
        <v>199322.92271670754</v>
      </c>
      <c r="J19" s="18"/>
      <c r="K19" s="18"/>
      <c r="L19" s="18"/>
    </row>
    <row r="20" spans="1:12" s="5" customFormat="1" ht="12.75" customHeight="1">
      <c r="A20" s="6">
        <f t="shared" si="0"/>
        <v>3</v>
      </c>
      <c r="B20" s="7">
        <f t="shared" si="1"/>
        <v>39995</v>
      </c>
      <c r="C20" s="32">
        <f aca="true" t="shared" si="6" ref="C20:C83">IF(Pay_Num&lt;&gt;"",I19,"")</f>
        <v>199322.92271670754</v>
      </c>
      <c r="D20" s="32">
        <f aca="true" t="shared" si="7" ref="D20:D83">IF(Pay_Num&lt;&gt;"",Scheduled_Monthly_Payment,"")</f>
        <v>1337.694405632138</v>
      </c>
      <c r="E20" s="33">
        <f t="shared" si="2"/>
        <v>0</v>
      </c>
      <c r="F20" s="32">
        <f t="shared" si="3"/>
        <v>1337.694405632138</v>
      </c>
      <c r="G20" s="32">
        <f t="shared" si="4"/>
        <v>341.0797920486001</v>
      </c>
      <c r="H20" s="32">
        <f aca="true" t="shared" si="8" ref="H20:H83">IF(Pay_Num&lt;&gt;"",Beg_Bal*Interest_Rate/12,"")</f>
        <v>996.6146135835378</v>
      </c>
      <c r="I20" s="32">
        <f t="shared" si="5"/>
        <v>198981.84292465894</v>
      </c>
      <c r="J20" s="18"/>
      <c r="K20" s="18"/>
      <c r="L20" s="18"/>
    </row>
    <row r="21" spans="1:12" s="5" customFormat="1" ht="12.75">
      <c r="A21" s="6">
        <f t="shared" si="0"/>
        <v>4</v>
      </c>
      <c r="B21" s="7">
        <f t="shared" si="1"/>
        <v>40026</v>
      </c>
      <c r="C21" s="32">
        <f t="shared" si="6"/>
        <v>198981.84292465894</v>
      </c>
      <c r="D21" s="32">
        <f t="shared" si="7"/>
        <v>1337.694405632138</v>
      </c>
      <c r="E21" s="33">
        <f>IF(Pay_Num&lt;&gt;"",Scheduled_Extra_Payments,"")</f>
        <v>0</v>
      </c>
      <c r="F21" s="32">
        <f t="shared" si="3"/>
        <v>1337.694405632138</v>
      </c>
      <c r="G21" s="32">
        <f t="shared" si="4"/>
        <v>342.7851910088432</v>
      </c>
      <c r="H21" s="32">
        <f t="shared" si="8"/>
        <v>994.9092146232947</v>
      </c>
      <c r="I21" s="32">
        <f t="shared" si="5"/>
        <v>198639.0577336501</v>
      </c>
      <c r="J21" s="18"/>
      <c r="K21" s="18"/>
      <c r="L21" s="18"/>
    </row>
    <row r="22" spans="1:12" s="5" customFormat="1" ht="12.75">
      <c r="A22" s="6">
        <f t="shared" si="0"/>
        <v>5</v>
      </c>
      <c r="B22" s="7">
        <f t="shared" si="1"/>
        <v>40057</v>
      </c>
      <c r="C22" s="32">
        <f t="shared" si="6"/>
        <v>198639.0577336501</v>
      </c>
      <c r="D22" s="32">
        <f t="shared" si="7"/>
        <v>1337.694405632138</v>
      </c>
      <c r="E22" s="33">
        <f t="shared" si="2"/>
        <v>0</v>
      </c>
      <c r="F22" s="32">
        <f t="shared" si="3"/>
        <v>1337.694405632138</v>
      </c>
      <c r="G22" s="32">
        <f t="shared" si="4"/>
        <v>344.49911696388756</v>
      </c>
      <c r="H22" s="32">
        <f t="shared" si="8"/>
        <v>993.1952886682503</v>
      </c>
      <c r="I22" s="32">
        <f t="shared" si="5"/>
        <v>198294.5586166862</v>
      </c>
      <c r="J22" s="18"/>
      <c r="K22" s="18"/>
      <c r="L22" s="18"/>
    </row>
    <row r="23" spans="1:11" ht="12.75">
      <c r="A23" s="6">
        <f t="shared" si="0"/>
        <v>6</v>
      </c>
      <c r="B23" s="7">
        <f t="shared" si="1"/>
        <v>40087</v>
      </c>
      <c r="C23" s="32">
        <f>IF(Pay_Num&lt;&gt;"",I22,"")</f>
        <v>198294.5586166862</v>
      </c>
      <c r="D23" s="32">
        <f t="shared" si="7"/>
        <v>1337.694405632138</v>
      </c>
      <c r="E23" s="33">
        <f t="shared" si="2"/>
        <v>0</v>
      </c>
      <c r="F23" s="32">
        <f t="shared" si="3"/>
        <v>1337.694405632138</v>
      </c>
      <c r="G23" s="32">
        <f t="shared" si="4"/>
        <v>346.22161254870684</v>
      </c>
      <c r="H23" s="32">
        <f t="shared" si="8"/>
        <v>991.472793083431</v>
      </c>
      <c r="I23" s="32">
        <f t="shared" si="5"/>
        <v>197948.3370041375</v>
      </c>
      <c r="J23" s="18"/>
      <c r="K23" s="18"/>
    </row>
    <row r="24" spans="1:11" ht="12.75">
      <c r="A24" s="6">
        <f t="shared" si="0"/>
        <v>7</v>
      </c>
      <c r="B24" s="7">
        <f t="shared" si="1"/>
        <v>40118</v>
      </c>
      <c r="C24" s="32">
        <f t="shared" si="6"/>
        <v>197948.3370041375</v>
      </c>
      <c r="D24" s="32">
        <f t="shared" si="7"/>
        <v>1337.694405632138</v>
      </c>
      <c r="E24" s="33">
        <f t="shared" si="2"/>
        <v>0</v>
      </c>
      <c r="F24" s="32">
        <f t="shared" si="3"/>
        <v>1337.694405632138</v>
      </c>
      <c r="G24" s="32">
        <f t="shared" si="4"/>
        <v>347.95272061145056</v>
      </c>
      <c r="H24" s="32">
        <f t="shared" si="8"/>
        <v>989.7416850206873</v>
      </c>
      <c r="I24" s="32">
        <f t="shared" si="5"/>
        <v>197600.38428352604</v>
      </c>
      <c r="J24" s="18"/>
      <c r="K24" s="18"/>
    </row>
    <row r="25" spans="1:11" ht="12.75">
      <c r="A25" s="6">
        <f t="shared" si="0"/>
        <v>8</v>
      </c>
      <c r="B25" s="7">
        <f t="shared" si="1"/>
        <v>40148</v>
      </c>
      <c r="C25" s="32">
        <f>IF(Pay_Num&lt;&gt;"",I24,"")</f>
        <v>197600.38428352604</v>
      </c>
      <c r="D25" s="32">
        <f t="shared" si="7"/>
        <v>1337.694405632138</v>
      </c>
      <c r="E25" s="33">
        <f t="shared" si="2"/>
        <v>0</v>
      </c>
      <c r="F25" s="32">
        <f t="shared" si="3"/>
        <v>1337.694405632138</v>
      </c>
      <c r="G25" s="32">
        <f t="shared" si="4"/>
        <v>349.6924842145078</v>
      </c>
      <c r="H25" s="32">
        <f t="shared" si="8"/>
        <v>988.0019214176301</v>
      </c>
      <c r="I25" s="32">
        <f t="shared" si="5"/>
        <v>197250.69179931155</v>
      </c>
      <c r="J25" s="18"/>
      <c r="K25" s="18"/>
    </row>
    <row r="26" spans="1:11" ht="12.75">
      <c r="A26" s="6">
        <f t="shared" si="0"/>
        <v>9</v>
      </c>
      <c r="B26" s="7">
        <f t="shared" si="1"/>
        <v>40179</v>
      </c>
      <c r="C26" s="32">
        <f t="shared" si="6"/>
        <v>197250.69179931155</v>
      </c>
      <c r="D26" s="32">
        <f t="shared" si="7"/>
        <v>1337.694405632138</v>
      </c>
      <c r="E26" s="33">
        <f t="shared" si="2"/>
        <v>0</v>
      </c>
      <c r="F26" s="32">
        <f t="shared" si="3"/>
        <v>1337.694405632138</v>
      </c>
      <c r="G26" s="32">
        <f t="shared" si="4"/>
        <v>351.4409466355802</v>
      </c>
      <c r="H26" s="32">
        <f t="shared" si="8"/>
        <v>986.2534589965577</v>
      </c>
      <c r="I26" s="32">
        <f t="shared" si="5"/>
        <v>196899.25085267596</v>
      </c>
      <c r="J26" s="18"/>
      <c r="K26" s="18"/>
    </row>
    <row r="27" spans="1:11" ht="12.75">
      <c r="A27" s="6">
        <f t="shared" si="0"/>
        <v>10</v>
      </c>
      <c r="B27" s="7">
        <f t="shared" si="1"/>
        <v>40210</v>
      </c>
      <c r="C27" s="32">
        <f t="shared" si="6"/>
        <v>196899.25085267596</v>
      </c>
      <c r="D27" s="32">
        <f t="shared" si="7"/>
        <v>1337.694405632138</v>
      </c>
      <c r="E27" s="33">
        <f t="shared" si="2"/>
        <v>0</v>
      </c>
      <c r="F27" s="32">
        <f t="shared" si="3"/>
        <v>1337.694405632138</v>
      </c>
      <c r="G27" s="32">
        <f t="shared" si="4"/>
        <v>353.1981513687581</v>
      </c>
      <c r="H27" s="32">
        <f t="shared" si="8"/>
        <v>984.4962542633798</v>
      </c>
      <c r="I27" s="32">
        <f t="shared" si="5"/>
        <v>196546.0527013072</v>
      </c>
      <c r="J27" s="18"/>
      <c r="K27" s="18"/>
    </row>
    <row r="28" spans="1:11" ht="12.75">
      <c r="A28" s="6">
        <f t="shared" si="0"/>
        <v>11</v>
      </c>
      <c r="B28" s="7">
        <f t="shared" si="1"/>
        <v>40238</v>
      </c>
      <c r="C28" s="32">
        <f t="shared" si="6"/>
        <v>196546.0527013072</v>
      </c>
      <c r="D28" s="32">
        <f t="shared" si="7"/>
        <v>1337.694405632138</v>
      </c>
      <c r="E28" s="33">
        <f t="shared" si="2"/>
        <v>0</v>
      </c>
      <c r="F28" s="32">
        <f t="shared" si="3"/>
        <v>1337.694405632138</v>
      </c>
      <c r="G28" s="32">
        <f t="shared" si="4"/>
        <v>354.9641421256018</v>
      </c>
      <c r="H28" s="32">
        <f t="shared" si="8"/>
        <v>982.7302635065361</v>
      </c>
      <c r="I28" s="32">
        <f t="shared" si="5"/>
        <v>196191.0885591816</v>
      </c>
      <c r="J28" s="18"/>
      <c r="K28" s="18"/>
    </row>
    <row r="29" spans="1:11" ht="12.75">
      <c r="A29" s="6">
        <f t="shared" si="0"/>
        <v>12</v>
      </c>
      <c r="B29" s="7">
        <f t="shared" si="1"/>
        <v>40269</v>
      </c>
      <c r="C29" s="32">
        <f t="shared" si="6"/>
        <v>196191.0885591816</v>
      </c>
      <c r="D29" s="32">
        <f t="shared" si="7"/>
        <v>1337.694405632138</v>
      </c>
      <c r="E29" s="33">
        <f t="shared" si="2"/>
        <v>0</v>
      </c>
      <c r="F29" s="32">
        <f t="shared" si="3"/>
        <v>1337.694405632138</v>
      </c>
      <c r="G29" s="32">
        <f t="shared" si="4"/>
        <v>356.7389628362299</v>
      </c>
      <c r="H29" s="32">
        <f t="shared" si="8"/>
        <v>980.955442795908</v>
      </c>
      <c r="I29" s="32">
        <f t="shared" si="5"/>
        <v>195834.34959634536</v>
      </c>
      <c r="J29" s="18"/>
      <c r="K29" s="18"/>
    </row>
    <row r="30" spans="1:11" ht="12.75">
      <c r="A30" s="6">
        <f t="shared" si="0"/>
        <v>13</v>
      </c>
      <c r="B30" s="7">
        <f t="shared" si="1"/>
        <v>40299</v>
      </c>
      <c r="C30" s="32">
        <f t="shared" si="6"/>
        <v>195834.34959634536</v>
      </c>
      <c r="D30" s="32">
        <f t="shared" si="7"/>
        <v>1337.694405632138</v>
      </c>
      <c r="E30" s="33">
        <f t="shared" si="2"/>
        <v>0</v>
      </c>
      <c r="F30" s="32">
        <f t="shared" si="3"/>
        <v>1337.694405632138</v>
      </c>
      <c r="G30" s="32">
        <f t="shared" si="4"/>
        <v>358.52265765041113</v>
      </c>
      <c r="H30" s="32">
        <f t="shared" si="8"/>
        <v>979.1717479817268</v>
      </c>
      <c r="I30" s="32">
        <f t="shared" si="5"/>
        <v>195475.82693869495</v>
      </c>
      <c r="J30" s="18"/>
      <c r="K30" s="18"/>
    </row>
    <row r="31" spans="1:11" ht="12.75">
      <c r="A31" s="6">
        <f t="shared" si="0"/>
        <v>14</v>
      </c>
      <c r="B31" s="7">
        <f t="shared" si="1"/>
        <v>40330</v>
      </c>
      <c r="C31" s="32">
        <f t="shared" si="6"/>
        <v>195475.82693869495</v>
      </c>
      <c r="D31" s="32">
        <f t="shared" si="7"/>
        <v>1337.694405632138</v>
      </c>
      <c r="E31" s="33">
        <f t="shared" si="2"/>
        <v>0</v>
      </c>
      <c r="F31" s="32">
        <f t="shared" si="3"/>
        <v>1337.694405632138</v>
      </c>
      <c r="G31" s="32">
        <f t="shared" si="4"/>
        <v>360.31527093866305</v>
      </c>
      <c r="H31" s="32">
        <f t="shared" si="8"/>
        <v>977.3791346934748</v>
      </c>
      <c r="I31" s="32">
        <f t="shared" si="5"/>
        <v>195115.5116677563</v>
      </c>
      <c r="J31" s="18"/>
      <c r="K31" s="18"/>
    </row>
    <row r="32" spans="1:11" ht="12.75">
      <c r="A32" s="6">
        <f t="shared" si="0"/>
        <v>15</v>
      </c>
      <c r="B32" s="7">
        <f t="shared" si="1"/>
        <v>40360</v>
      </c>
      <c r="C32" s="32">
        <f t="shared" si="6"/>
        <v>195115.5116677563</v>
      </c>
      <c r="D32" s="32">
        <f t="shared" si="7"/>
        <v>1337.694405632138</v>
      </c>
      <c r="E32" s="33">
        <f t="shared" si="2"/>
        <v>0</v>
      </c>
      <c r="F32" s="32">
        <f t="shared" si="3"/>
        <v>1337.694405632138</v>
      </c>
      <c r="G32" s="32">
        <f t="shared" si="4"/>
        <v>362.1168472933565</v>
      </c>
      <c r="H32" s="32">
        <f t="shared" si="8"/>
        <v>975.5775583387814</v>
      </c>
      <c r="I32" s="32">
        <f t="shared" si="5"/>
        <v>194753.39482046294</v>
      </c>
      <c r="J32" s="18"/>
      <c r="K32" s="18"/>
    </row>
    <row r="33" spans="1:11" ht="12.75">
      <c r="A33" s="6">
        <f t="shared" si="0"/>
        <v>16</v>
      </c>
      <c r="B33" s="7">
        <f t="shared" si="1"/>
        <v>40391</v>
      </c>
      <c r="C33" s="32">
        <f t="shared" si="6"/>
        <v>194753.39482046294</v>
      </c>
      <c r="D33" s="32">
        <f t="shared" si="7"/>
        <v>1337.694405632138</v>
      </c>
      <c r="E33" s="33">
        <f t="shared" si="2"/>
        <v>0</v>
      </c>
      <c r="F33" s="32">
        <f t="shared" si="3"/>
        <v>1337.694405632138</v>
      </c>
      <c r="G33" s="32">
        <f t="shared" si="4"/>
        <v>363.92743152982325</v>
      </c>
      <c r="H33" s="32">
        <f t="shared" si="8"/>
        <v>973.7669741023146</v>
      </c>
      <c r="I33" s="32">
        <f t="shared" si="5"/>
        <v>194389.46738893312</v>
      </c>
      <c r="J33" s="18"/>
      <c r="K33" s="18"/>
    </row>
    <row r="34" spans="1:11" ht="12.75">
      <c r="A34" s="6">
        <f t="shared" si="0"/>
        <v>17</v>
      </c>
      <c r="B34" s="7">
        <f t="shared" si="1"/>
        <v>40422</v>
      </c>
      <c r="C34" s="32">
        <f t="shared" si="6"/>
        <v>194389.46738893312</v>
      </c>
      <c r="D34" s="32">
        <f t="shared" si="7"/>
        <v>1337.694405632138</v>
      </c>
      <c r="E34" s="33">
        <f t="shared" si="2"/>
        <v>0</v>
      </c>
      <c r="F34" s="32">
        <f t="shared" si="3"/>
        <v>1337.694405632138</v>
      </c>
      <c r="G34" s="32">
        <f t="shared" si="4"/>
        <v>365.7470686874724</v>
      </c>
      <c r="H34" s="32">
        <f t="shared" si="8"/>
        <v>971.9473369446655</v>
      </c>
      <c r="I34" s="32">
        <f t="shared" si="5"/>
        <v>194023.72032024566</v>
      </c>
      <c r="J34" s="18"/>
      <c r="K34" s="18"/>
    </row>
    <row r="35" spans="1:11" ht="12.75">
      <c r="A35" s="6">
        <f t="shared" si="0"/>
        <v>18</v>
      </c>
      <c r="B35" s="7">
        <f t="shared" si="1"/>
        <v>40452</v>
      </c>
      <c r="C35" s="32">
        <f t="shared" si="6"/>
        <v>194023.72032024566</v>
      </c>
      <c r="D35" s="32">
        <f t="shared" si="7"/>
        <v>1337.694405632138</v>
      </c>
      <c r="E35" s="33">
        <f t="shared" si="2"/>
        <v>0</v>
      </c>
      <c r="F35" s="32">
        <f t="shared" si="3"/>
        <v>1337.694405632138</v>
      </c>
      <c r="G35" s="32">
        <f t="shared" si="4"/>
        <v>367.5758040309096</v>
      </c>
      <c r="H35" s="32">
        <f t="shared" si="8"/>
        <v>970.1186016012283</v>
      </c>
      <c r="I35" s="32">
        <f t="shared" si="5"/>
        <v>193656.14451621476</v>
      </c>
      <c r="J35" s="18"/>
      <c r="K35" s="18"/>
    </row>
    <row r="36" spans="1:11" ht="12.75">
      <c r="A36" s="6">
        <f t="shared" si="0"/>
        <v>19</v>
      </c>
      <c r="B36" s="7">
        <f t="shared" si="1"/>
        <v>40483</v>
      </c>
      <c r="C36" s="32">
        <f t="shared" si="6"/>
        <v>193656.14451621476</v>
      </c>
      <c r="D36" s="32">
        <f t="shared" si="7"/>
        <v>1337.694405632138</v>
      </c>
      <c r="E36" s="33">
        <f t="shared" si="2"/>
        <v>0</v>
      </c>
      <c r="F36" s="32">
        <f t="shared" si="3"/>
        <v>1337.694405632138</v>
      </c>
      <c r="G36" s="32">
        <f t="shared" si="4"/>
        <v>369.41368305106414</v>
      </c>
      <c r="H36" s="32">
        <f t="shared" si="8"/>
        <v>968.2807225810737</v>
      </c>
      <c r="I36" s="32">
        <f t="shared" si="5"/>
        <v>193286.7308331637</v>
      </c>
      <c r="J36" s="18"/>
      <c r="K36" s="18"/>
    </row>
    <row r="37" spans="1:11" ht="12.75">
      <c r="A37" s="6">
        <f t="shared" si="0"/>
        <v>20</v>
      </c>
      <c r="B37" s="7">
        <f t="shared" si="1"/>
        <v>40513</v>
      </c>
      <c r="C37" s="32">
        <f t="shared" si="6"/>
        <v>193286.7308331637</v>
      </c>
      <c r="D37" s="32">
        <f t="shared" si="7"/>
        <v>1337.694405632138</v>
      </c>
      <c r="E37" s="33">
        <f t="shared" si="2"/>
        <v>0</v>
      </c>
      <c r="F37" s="32">
        <f t="shared" si="3"/>
        <v>1337.694405632138</v>
      </c>
      <c r="G37" s="32">
        <f t="shared" si="4"/>
        <v>371.26075146631945</v>
      </c>
      <c r="H37" s="32">
        <f t="shared" si="8"/>
        <v>966.4336541658184</v>
      </c>
      <c r="I37" s="32">
        <f t="shared" si="5"/>
        <v>192915.47008169736</v>
      </c>
      <c r="J37" s="18"/>
      <c r="K37" s="18"/>
    </row>
    <row r="38" spans="1:11" ht="12.75">
      <c r="A38" s="6">
        <f t="shared" si="0"/>
        <v>21</v>
      </c>
      <c r="B38" s="7">
        <f t="shared" si="1"/>
        <v>40544</v>
      </c>
      <c r="C38" s="32">
        <f t="shared" si="6"/>
        <v>192915.47008169736</v>
      </c>
      <c r="D38" s="32">
        <f t="shared" si="7"/>
        <v>1337.694405632138</v>
      </c>
      <c r="E38" s="33">
        <f t="shared" si="2"/>
        <v>0</v>
      </c>
      <c r="F38" s="32">
        <f t="shared" si="3"/>
        <v>1337.694405632138</v>
      </c>
      <c r="G38" s="32">
        <f t="shared" si="4"/>
        <v>373.11705522365105</v>
      </c>
      <c r="H38" s="32">
        <f t="shared" si="8"/>
        <v>964.5773504084868</v>
      </c>
      <c r="I38" s="32">
        <f t="shared" si="5"/>
        <v>192542.35302647372</v>
      </c>
      <c r="J38" s="18"/>
      <c r="K38" s="18"/>
    </row>
    <row r="39" spans="1:11" ht="12.75">
      <c r="A39" s="6">
        <f t="shared" si="0"/>
        <v>22</v>
      </c>
      <c r="B39" s="7">
        <f t="shared" si="1"/>
        <v>40575</v>
      </c>
      <c r="C39" s="32">
        <f t="shared" si="6"/>
        <v>192542.35302647372</v>
      </c>
      <c r="D39" s="32">
        <f t="shared" si="7"/>
        <v>1337.694405632138</v>
      </c>
      <c r="E39" s="33">
        <f t="shared" si="2"/>
        <v>0</v>
      </c>
      <c r="F39" s="32">
        <f t="shared" si="3"/>
        <v>1337.694405632138</v>
      </c>
      <c r="G39" s="32">
        <f t="shared" si="4"/>
        <v>374.9826404997692</v>
      </c>
      <c r="H39" s="32">
        <f t="shared" si="8"/>
        <v>962.7117651323687</v>
      </c>
      <c r="I39" s="32">
        <f t="shared" si="5"/>
        <v>192167.37038597395</v>
      </c>
      <c r="J39" s="18"/>
      <c r="K39" s="18"/>
    </row>
    <row r="40" spans="1:11" ht="12.75">
      <c r="A40" s="6">
        <f t="shared" si="0"/>
        <v>23</v>
      </c>
      <c r="B40" s="7">
        <f t="shared" si="1"/>
        <v>40603</v>
      </c>
      <c r="C40" s="32">
        <f t="shared" si="6"/>
        <v>192167.37038597395</v>
      </c>
      <c r="D40" s="32">
        <f t="shared" si="7"/>
        <v>1337.694405632138</v>
      </c>
      <c r="E40" s="33">
        <f t="shared" si="2"/>
        <v>0</v>
      </c>
      <c r="F40" s="32">
        <f t="shared" si="3"/>
        <v>1337.694405632138</v>
      </c>
      <c r="G40" s="32">
        <f t="shared" si="4"/>
        <v>376.8575537022682</v>
      </c>
      <c r="H40" s="32">
        <f t="shared" si="8"/>
        <v>960.8368519298697</v>
      </c>
      <c r="I40" s="32">
        <f t="shared" si="5"/>
        <v>191790.5128322717</v>
      </c>
      <c r="J40" s="18"/>
      <c r="K40" s="18"/>
    </row>
    <row r="41" spans="1:11" ht="12.75">
      <c r="A41" s="6">
        <f t="shared" si="0"/>
        <v>24</v>
      </c>
      <c r="B41" s="7">
        <f t="shared" si="1"/>
        <v>40634</v>
      </c>
      <c r="C41" s="32">
        <f t="shared" si="6"/>
        <v>191790.5128322717</v>
      </c>
      <c r="D41" s="32">
        <f t="shared" si="7"/>
        <v>1337.694405632138</v>
      </c>
      <c r="E41" s="33">
        <f t="shared" si="2"/>
        <v>0</v>
      </c>
      <c r="F41" s="32">
        <f t="shared" si="3"/>
        <v>1337.694405632138</v>
      </c>
      <c r="G41" s="32">
        <f t="shared" si="4"/>
        <v>378.7418414707794</v>
      </c>
      <c r="H41" s="32">
        <f t="shared" si="8"/>
        <v>958.9525641613585</v>
      </c>
      <c r="I41" s="32">
        <f t="shared" si="5"/>
        <v>191411.7709908009</v>
      </c>
      <c r="J41" s="18"/>
      <c r="K41" s="18"/>
    </row>
    <row r="42" spans="1:11" ht="12.75">
      <c r="A42" s="6">
        <f t="shared" si="0"/>
        <v>25</v>
      </c>
      <c r="B42" s="7">
        <f t="shared" si="1"/>
        <v>40664</v>
      </c>
      <c r="C42" s="32">
        <f t="shared" si="6"/>
        <v>191411.7709908009</v>
      </c>
      <c r="D42" s="32">
        <f t="shared" si="7"/>
        <v>1337.694405632138</v>
      </c>
      <c r="E42" s="33">
        <f t="shared" si="2"/>
        <v>0</v>
      </c>
      <c r="F42" s="32">
        <f t="shared" si="3"/>
        <v>1337.694405632138</v>
      </c>
      <c r="G42" s="32">
        <f t="shared" si="4"/>
        <v>380.6355506781334</v>
      </c>
      <c r="H42" s="32">
        <f t="shared" si="8"/>
        <v>957.0588549540045</v>
      </c>
      <c r="I42" s="32">
        <f t="shared" si="5"/>
        <v>191031.13544012277</v>
      </c>
      <c r="J42" s="18"/>
      <c r="K42" s="18"/>
    </row>
    <row r="43" spans="1:11" ht="12.75">
      <c r="A43" s="6">
        <f t="shared" si="0"/>
        <v>26</v>
      </c>
      <c r="B43" s="7">
        <f t="shared" si="1"/>
        <v>40695</v>
      </c>
      <c r="C43" s="32">
        <f t="shared" si="6"/>
        <v>191031.13544012277</v>
      </c>
      <c r="D43" s="32">
        <f t="shared" si="7"/>
        <v>1337.694405632138</v>
      </c>
      <c r="E43" s="33">
        <f t="shared" si="2"/>
        <v>0</v>
      </c>
      <c r="F43" s="32">
        <f t="shared" si="3"/>
        <v>1337.694405632138</v>
      </c>
      <c r="G43" s="32">
        <f t="shared" si="4"/>
        <v>382.5387284315241</v>
      </c>
      <c r="H43" s="32">
        <f t="shared" si="8"/>
        <v>955.1556772006138</v>
      </c>
      <c r="I43" s="32">
        <f t="shared" si="5"/>
        <v>190648.59671169124</v>
      </c>
      <c r="J43" s="18"/>
      <c r="K43" s="18"/>
    </row>
    <row r="44" spans="1:11" ht="12.75">
      <c r="A44" s="6">
        <f t="shared" si="0"/>
        <v>27</v>
      </c>
      <c r="B44" s="7">
        <f t="shared" si="1"/>
        <v>40725</v>
      </c>
      <c r="C44" s="32">
        <f t="shared" si="6"/>
        <v>190648.59671169124</v>
      </c>
      <c r="D44" s="32">
        <f t="shared" si="7"/>
        <v>1337.694405632138</v>
      </c>
      <c r="E44" s="33">
        <f t="shared" si="2"/>
        <v>0</v>
      </c>
      <c r="F44" s="32">
        <f t="shared" si="3"/>
        <v>1337.694405632138</v>
      </c>
      <c r="G44" s="32">
        <f t="shared" si="4"/>
        <v>384.45142207368167</v>
      </c>
      <c r="H44" s="32">
        <f t="shared" si="8"/>
        <v>953.2429835584562</v>
      </c>
      <c r="I44" s="32">
        <f t="shared" si="5"/>
        <v>190264.14528961756</v>
      </c>
      <c r="J44" s="18"/>
      <c r="K44" s="18"/>
    </row>
    <row r="45" spans="1:11" ht="12.75">
      <c r="A45" s="6">
        <f t="shared" si="0"/>
        <v>28</v>
      </c>
      <c r="B45" s="7">
        <f t="shared" si="1"/>
        <v>40756</v>
      </c>
      <c r="C45" s="32">
        <f t="shared" si="6"/>
        <v>190264.14528961756</v>
      </c>
      <c r="D45" s="32">
        <f t="shared" si="7"/>
        <v>1337.694405632138</v>
      </c>
      <c r="E45" s="33">
        <f t="shared" si="2"/>
        <v>0</v>
      </c>
      <c r="F45" s="32">
        <f t="shared" si="3"/>
        <v>1337.694405632138</v>
      </c>
      <c r="G45" s="32">
        <f t="shared" si="4"/>
        <v>386.37367918405005</v>
      </c>
      <c r="H45" s="32">
        <f t="shared" si="8"/>
        <v>951.3207264480878</v>
      </c>
      <c r="I45" s="32">
        <f t="shared" si="5"/>
        <v>189877.7716104335</v>
      </c>
      <c r="J45" s="18"/>
      <c r="K45" s="18"/>
    </row>
    <row r="46" spans="1:11" ht="12.75">
      <c r="A46" s="6">
        <f t="shared" si="0"/>
        <v>29</v>
      </c>
      <c r="B46" s="7">
        <f t="shared" si="1"/>
        <v>40787</v>
      </c>
      <c r="C46" s="32">
        <f t="shared" si="6"/>
        <v>189877.7716104335</v>
      </c>
      <c r="D46" s="32">
        <f t="shared" si="7"/>
        <v>1337.694405632138</v>
      </c>
      <c r="E46" s="33">
        <f t="shared" si="2"/>
        <v>0</v>
      </c>
      <c r="F46" s="32">
        <f t="shared" si="3"/>
        <v>1337.694405632138</v>
      </c>
      <c r="G46" s="32">
        <f t="shared" si="4"/>
        <v>388.3055475799704</v>
      </c>
      <c r="H46" s="32">
        <f t="shared" si="8"/>
        <v>949.3888580521675</v>
      </c>
      <c r="I46" s="32">
        <f t="shared" si="5"/>
        <v>189489.46606285352</v>
      </c>
      <c r="J46" s="18"/>
      <c r="K46" s="18"/>
    </row>
    <row r="47" spans="1:11" ht="12.75">
      <c r="A47" s="6">
        <f t="shared" si="0"/>
        <v>30</v>
      </c>
      <c r="B47" s="7">
        <f t="shared" si="1"/>
        <v>40817</v>
      </c>
      <c r="C47" s="32">
        <f t="shared" si="6"/>
        <v>189489.46606285352</v>
      </c>
      <c r="D47" s="32">
        <f t="shared" si="7"/>
        <v>1337.694405632138</v>
      </c>
      <c r="E47" s="33">
        <f t="shared" si="2"/>
        <v>0</v>
      </c>
      <c r="F47" s="32">
        <f t="shared" si="3"/>
        <v>1337.694405632138</v>
      </c>
      <c r="G47" s="32">
        <f t="shared" si="4"/>
        <v>390.2470753178703</v>
      </c>
      <c r="H47" s="32">
        <f t="shared" si="8"/>
        <v>947.4473303142676</v>
      </c>
      <c r="I47" s="32">
        <f t="shared" si="5"/>
        <v>189099.21898753566</v>
      </c>
      <c r="J47" s="18"/>
      <c r="K47" s="18"/>
    </row>
    <row r="48" spans="1:11" ht="12.75">
      <c r="A48" s="6">
        <f t="shared" si="0"/>
        <v>31</v>
      </c>
      <c r="B48" s="7">
        <f t="shared" si="1"/>
        <v>40848</v>
      </c>
      <c r="C48" s="32">
        <f t="shared" si="6"/>
        <v>189099.21898753566</v>
      </c>
      <c r="D48" s="32">
        <f t="shared" si="7"/>
        <v>1337.694405632138</v>
      </c>
      <c r="E48" s="33">
        <f t="shared" si="2"/>
        <v>0</v>
      </c>
      <c r="F48" s="32">
        <f t="shared" si="3"/>
        <v>1337.694405632138</v>
      </c>
      <c r="G48" s="32">
        <f t="shared" si="4"/>
        <v>392.1983106944597</v>
      </c>
      <c r="H48" s="32">
        <f t="shared" si="8"/>
        <v>945.4960949376782</v>
      </c>
      <c r="I48" s="32">
        <f t="shared" si="5"/>
        <v>188707.0206768412</v>
      </c>
      <c r="J48" s="18"/>
      <c r="K48" s="18"/>
    </row>
    <row r="49" spans="1:11" ht="12.75">
      <c r="A49" s="6">
        <f t="shared" si="0"/>
        <v>32</v>
      </c>
      <c r="B49" s="7">
        <f t="shared" si="1"/>
        <v>40878</v>
      </c>
      <c r="C49" s="32">
        <f t="shared" si="6"/>
        <v>188707.0206768412</v>
      </c>
      <c r="D49" s="32">
        <f t="shared" si="7"/>
        <v>1337.694405632138</v>
      </c>
      <c r="E49" s="33">
        <f t="shared" si="2"/>
        <v>0</v>
      </c>
      <c r="F49" s="32">
        <f t="shared" si="3"/>
        <v>1337.694405632138</v>
      </c>
      <c r="G49" s="32">
        <f t="shared" si="4"/>
        <v>394.1593022479318</v>
      </c>
      <c r="H49" s="32">
        <f t="shared" si="8"/>
        <v>943.5351033842061</v>
      </c>
      <c r="I49" s="32">
        <f t="shared" si="5"/>
        <v>188312.86137459328</v>
      </c>
      <c r="J49" s="18"/>
      <c r="K49" s="18"/>
    </row>
    <row r="50" spans="1:11" ht="12.75">
      <c r="A50" s="6">
        <f t="shared" si="0"/>
        <v>33</v>
      </c>
      <c r="B50" s="7">
        <f t="shared" si="1"/>
        <v>40909</v>
      </c>
      <c r="C50" s="32">
        <f t="shared" si="6"/>
        <v>188312.86137459328</v>
      </c>
      <c r="D50" s="32">
        <f t="shared" si="7"/>
        <v>1337.694405632138</v>
      </c>
      <c r="E50" s="33">
        <f t="shared" si="2"/>
        <v>0</v>
      </c>
      <c r="F50" s="32">
        <f t="shared" si="3"/>
        <v>1337.694405632138</v>
      </c>
      <c r="G50" s="32">
        <f t="shared" si="4"/>
        <v>396.13009875917146</v>
      </c>
      <c r="H50" s="32">
        <f t="shared" si="8"/>
        <v>941.5643068729664</v>
      </c>
      <c r="I50" s="32">
        <f t="shared" si="5"/>
        <v>187916.7312758341</v>
      </c>
      <c r="J50" s="18"/>
      <c r="K50" s="18"/>
    </row>
    <row r="51" spans="1:11" ht="12.75">
      <c r="A51" s="6">
        <f t="shared" si="0"/>
        <v>34</v>
      </c>
      <c r="B51" s="7">
        <f t="shared" si="1"/>
        <v>40940</v>
      </c>
      <c r="C51" s="32">
        <f t="shared" si="6"/>
        <v>187916.7312758341</v>
      </c>
      <c r="D51" s="32">
        <f t="shared" si="7"/>
        <v>1337.694405632138</v>
      </c>
      <c r="E51" s="33">
        <f t="shared" si="2"/>
        <v>0</v>
      </c>
      <c r="F51" s="32">
        <f t="shared" si="3"/>
        <v>1337.694405632138</v>
      </c>
      <c r="G51" s="32">
        <f t="shared" si="4"/>
        <v>398.11074925296737</v>
      </c>
      <c r="H51" s="32">
        <f t="shared" si="8"/>
        <v>939.5836563791705</v>
      </c>
      <c r="I51" s="32">
        <f t="shared" si="5"/>
        <v>187518.62052658116</v>
      </c>
      <c r="J51" s="18"/>
      <c r="K51" s="18"/>
    </row>
    <row r="52" spans="1:11" ht="12.75">
      <c r="A52" s="6">
        <f t="shared" si="0"/>
        <v>35</v>
      </c>
      <c r="B52" s="7">
        <f t="shared" si="1"/>
        <v>40969</v>
      </c>
      <c r="C52" s="32">
        <f t="shared" si="6"/>
        <v>187518.62052658116</v>
      </c>
      <c r="D52" s="32">
        <f t="shared" si="7"/>
        <v>1337.694405632138</v>
      </c>
      <c r="E52" s="33">
        <f t="shared" si="2"/>
        <v>0</v>
      </c>
      <c r="F52" s="32">
        <f t="shared" si="3"/>
        <v>1337.694405632138</v>
      </c>
      <c r="G52" s="32">
        <f t="shared" si="4"/>
        <v>400.1013029992321</v>
      </c>
      <c r="H52" s="32">
        <f t="shared" si="8"/>
        <v>937.5931026329058</v>
      </c>
      <c r="I52" s="32">
        <f t="shared" si="5"/>
        <v>187118.5192235819</v>
      </c>
      <c r="J52" s="18"/>
      <c r="K52" s="18"/>
    </row>
    <row r="53" spans="1:11" ht="12.75">
      <c r="A53" s="6">
        <f t="shared" si="0"/>
        <v>36</v>
      </c>
      <c r="B53" s="7">
        <f t="shared" si="1"/>
        <v>41000</v>
      </c>
      <c r="C53" s="32">
        <f t="shared" si="6"/>
        <v>187118.5192235819</v>
      </c>
      <c r="D53" s="32">
        <f t="shared" si="7"/>
        <v>1337.694405632138</v>
      </c>
      <c r="E53" s="33">
        <f t="shared" si="2"/>
        <v>0</v>
      </c>
      <c r="F53" s="32">
        <f t="shared" si="3"/>
        <v>1337.694405632138</v>
      </c>
      <c r="G53" s="32">
        <f t="shared" si="4"/>
        <v>402.1018095142283</v>
      </c>
      <c r="H53" s="32">
        <f t="shared" si="8"/>
        <v>935.5925961179096</v>
      </c>
      <c r="I53" s="32">
        <f t="shared" si="5"/>
        <v>186716.4174140677</v>
      </c>
      <c r="J53" s="18"/>
      <c r="K53" s="18"/>
    </row>
    <row r="54" spans="1:11" ht="12.75">
      <c r="A54" s="6">
        <f t="shared" si="0"/>
        <v>37</v>
      </c>
      <c r="B54" s="7">
        <f t="shared" si="1"/>
        <v>41030</v>
      </c>
      <c r="C54" s="32">
        <f t="shared" si="6"/>
        <v>186716.4174140677</v>
      </c>
      <c r="D54" s="32">
        <f t="shared" si="7"/>
        <v>1337.694405632138</v>
      </c>
      <c r="E54" s="33">
        <f t="shared" si="2"/>
        <v>0</v>
      </c>
      <c r="F54" s="32">
        <f t="shared" si="3"/>
        <v>1337.694405632138</v>
      </c>
      <c r="G54" s="32">
        <f t="shared" si="4"/>
        <v>404.1123185617995</v>
      </c>
      <c r="H54" s="32">
        <f t="shared" si="8"/>
        <v>933.5820870703384</v>
      </c>
      <c r="I54" s="32">
        <f t="shared" si="5"/>
        <v>186312.3050955059</v>
      </c>
      <c r="J54" s="18"/>
      <c r="K54" s="18"/>
    </row>
    <row r="55" spans="1:11" ht="12.75">
      <c r="A55" s="6">
        <f t="shared" si="0"/>
        <v>38</v>
      </c>
      <c r="B55" s="7">
        <f t="shared" si="1"/>
        <v>41061</v>
      </c>
      <c r="C55" s="32">
        <f t="shared" si="6"/>
        <v>186312.3050955059</v>
      </c>
      <c r="D55" s="32">
        <f t="shared" si="7"/>
        <v>1337.694405632138</v>
      </c>
      <c r="E55" s="33">
        <f t="shared" si="2"/>
        <v>0</v>
      </c>
      <c r="F55" s="32">
        <f t="shared" si="3"/>
        <v>1337.694405632138</v>
      </c>
      <c r="G55" s="32">
        <f t="shared" si="4"/>
        <v>406.1328801546084</v>
      </c>
      <c r="H55" s="32">
        <f t="shared" si="8"/>
        <v>931.5615254775295</v>
      </c>
      <c r="I55" s="32">
        <f t="shared" si="5"/>
        <v>185906.17221535128</v>
      </c>
      <c r="J55" s="18"/>
      <c r="K55" s="18"/>
    </row>
    <row r="56" spans="1:11" ht="12.75">
      <c r="A56" s="6">
        <f t="shared" si="0"/>
        <v>39</v>
      </c>
      <c r="B56" s="7">
        <f t="shared" si="1"/>
        <v>41091</v>
      </c>
      <c r="C56" s="32">
        <f t="shared" si="6"/>
        <v>185906.17221535128</v>
      </c>
      <c r="D56" s="32">
        <f t="shared" si="7"/>
        <v>1337.694405632138</v>
      </c>
      <c r="E56" s="33">
        <f t="shared" si="2"/>
        <v>0</v>
      </c>
      <c r="F56" s="32">
        <f t="shared" si="3"/>
        <v>1337.694405632138</v>
      </c>
      <c r="G56" s="32">
        <f t="shared" si="4"/>
        <v>408.16354455538146</v>
      </c>
      <c r="H56" s="32">
        <f t="shared" si="8"/>
        <v>929.5308610767564</v>
      </c>
      <c r="I56" s="32">
        <f t="shared" si="5"/>
        <v>185498.0086707959</v>
      </c>
      <c r="J56" s="18"/>
      <c r="K56" s="18"/>
    </row>
    <row r="57" spans="1:11" ht="12.75">
      <c r="A57" s="6">
        <f t="shared" si="0"/>
        <v>40</v>
      </c>
      <c r="B57" s="7">
        <f t="shared" si="1"/>
        <v>41122</v>
      </c>
      <c r="C57" s="32">
        <f t="shared" si="6"/>
        <v>185498.0086707959</v>
      </c>
      <c r="D57" s="32">
        <f t="shared" si="7"/>
        <v>1337.694405632138</v>
      </c>
      <c r="E57" s="33">
        <f t="shared" si="2"/>
        <v>0</v>
      </c>
      <c r="F57" s="32">
        <f t="shared" si="3"/>
        <v>1337.694405632138</v>
      </c>
      <c r="G57" s="32">
        <f t="shared" si="4"/>
        <v>410.2043622781583</v>
      </c>
      <c r="H57" s="32">
        <f t="shared" si="8"/>
        <v>927.4900433539796</v>
      </c>
      <c r="I57" s="32">
        <f t="shared" si="5"/>
        <v>185087.80430851775</v>
      </c>
      <c r="J57" s="18"/>
      <c r="K57" s="18"/>
    </row>
    <row r="58" spans="1:11" ht="12.75">
      <c r="A58" s="6">
        <f t="shared" si="0"/>
        <v>41</v>
      </c>
      <c r="B58" s="7">
        <f t="shared" si="1"/>
        <v>41153</v>
      </c>
      <c r="C58" s="32">
        <f t="shared" si="6"/>
        <v>185087.80430851775</v>
      </c>
      <c r="D58" s="32">
        <f t="shared" si="7"/>
        <v>1337.694405632138</v>
      </c>
      <c r="E58" s="33">
        <f t="shared" si="2"/>
        <v>0</v>
      </c>
      <c r="F58" s="32">
        <f t="shared" si="3"/>
        <v>1337.694405632138</v>
      </c>
      <c r="G58" s="32">
        <f t="shared" si="4"/>
        <v>412.2553840895491</v>
      </c>
      <c r="H58" s="32">
        <f t="shared" si="8"/>
        <v>925.4390215425888</v>
      </c>
      <c r="I58" s="32">
        <f t="shared" si="5"/>
        <v>184675.5489244282</v>
      </c>
      <c r="J58" s="18"/>
      <c r="K58" s="18"/>
    </row>
    <row r="59" spans="1:11" ht="12.75">
      <c r="A59" s="6">
        <f t="shared" si="0"/>
        <v>42</v>
      </c>
      <c r="B59" s="7">
        <f t="shared" si="1"/>
        <v>41183</v>
      </c>
      <c r="C59" s="32">
        <f t="shared" si="6"/>
        <v>184675.5489244282</v>
      </c>
      <c r="D59" s="32">
        <f t="shared" si="7"/>
        <v>1337.694405632138</v>
      </c>
      <c r="E59" s="33">
        <f t="shared" si="2"/>
        <v>0</v>
      </c>
      <c r="F59" s="32">
        <f t="shared" si="3"/>
        <v>1337.694405632138</v>
      </c>
      <c r="G59" s="32">
        <f t="shared" si="4"/>
        <v>414.3166610099969</v>
      </c>
      <c r="H59" s="32">
        <f t="shared" si="8"/>
        <v>923.377744622141</v>
      </c>
      <c r="I59" s="32">
        <f t="shared" si="5"/>
        <v>184261.2322634182</v>
      </c>
      <c r="J59" s="18"/>
      <c r="K59" s="18"/>
    </row>
    <row r="60" spans="1:11" ht="12.75">
      <c r="A60" s="6">
        <f t="shared" si="0"/>
        <v>43</v>
      </c>
      <c r="B60" s="7">
        <f t="shared" si="1"/>
        <v>41214</v>
      </c>
      <c r="C60" s="32">
        <f t="shared" si="6"/>
        <v>184261.2322634182</v>
      </c>
      <c r="D60" s="32">
        <f t="shared" si="7"/>
        <v>1337.694405632138</v>
      </c>
      <c r="E60" s="33">
        <f t="shared" si="2"/>
        <v>0</v>
      </c>
      <c r="F60" s="32">
        <f t="shared" si="3"/>
        <v>1337.694405632138</v>
      </c>
      <c r="G60" s="32">
        <f t="shared" si="4"/>
        <v>416.3882443150468</v>
      </c>
      <c r="H60" s="32">
        <f t="shared" si="8"/>
        <v>921.3061613170911</v>
      </c>
      <c r="I60" s="32">
        <f t="shared" si="5"/>
        <v>183844.84401910316</v>
      </c>
      <c r="J60" s="18"/>
      <c r="K60" s="18"/>
    </row>
    <row r="61" spans="1:11" ht="12.75">
      <c r="A61" s="6">
        <f t="shared" si="0"/>
        <v>44</v>
      </c>
      <c r="B61" s="7">
        <f t="shared" si="1"/>
        <v>41244</v>
      </c>
      <c r="C61" s="32">
        <f t="shared" si="6"/>
        <v>183844.84401910316</v>
      </c>
      <c r="D61" s="32">
        <f t="shared" si="7"/>
        <v>1337.694405632138</v>
      </c>
      <c r="E61" s="33">
        <f t="shared" si="2"/>
        <v>0</v>
      </c>
      <c r="F61" s="32">
        <f t="shared" si="3"/>
        <v>1337.694405632138</v>
      </c>
      <c r="G61" s="32">
        <f t="shared" si="4"/>
        <v>418.4701855366221</v>
      </c>
      <c r="H61" s="32">
        <f t="shared" si="8"/>
        <v>919.2242200955158</v>
      </c>
      <c r="I61" s="32">
        <f t="shared" si="5"/>
        <v>183426.37383356653</v>
      </c>
      <c r="J61" s="18"/>
      <c r="K61" s="18"/>
    </row>
    <row r="62" spans="1:11" ht="12.75">
      <c r="A62" s="6">
        <f t="shared" si="0"/>
        <v>45</v>
      </c>
      <c r="B62" s="7">
        <f t="shared" si="1"/>
        <v>41275</v>
      </c>
      <c r="C62" s="32">
        <f t="shared" si="6"/>
        <v>183426.37383356653</v>
      </c>
      <c r="D62" s="32">
        <f t="shared" si="7"/>
        <v>1337.694405632138</v>
      </c>
      <c r="E62" s="33">
        <f t="shared" si="2"/>
        <v>0</v>
      </c>
      <c r="F62" s="32">
        <f t="shared" si="3"/>
        <v>1337.694405632138</v>
      </c>
      <c r="G62" s="32">
        <f t="shared" si="4"/>
        <v>420.56253646430537</v>
      </c>
      <c r="H62" s="32">
        <f t="shared" si="8"/>
        <v>917.1318691678325</v>
      </c>
      <c r="I62" s="32">
        <f t="shared" si="5"/>
        <v>183005.81129710222</v>
      </c>
      <c r="J62" s="18"/>
      <c r="K62" s="18"/>
    </row>
    <row r="63" spans="1:11" ht="12.75">
      <c r="A63" s="6">
        <f t="shared" si="0"/>
        <v>46</v>
      </c>
      <c r="B63" s="7">
        <f t="shared" si="1"/>
        <v>41306</v>
      </c>
      <c r="C63" s="32">
        <f t="shared" si="6"/>
        <v>183005.81129710222</v>
      </c>
      <c r="D63" s="32">
        <f t="shared" si="7"/>
        <v>1337.694405632138</v>
      </c>
      <c r="E63" s="33">
        <f t="shared" si="2"/>
        <v>0</v>
      </c>
      <c r="F63" s="32">
        <f t="shared" si="3"/>
        <v>1337.694405632138</v>
      </c>
      <c r="G63" s="32">
        <f t="shared" si="4"/>
        <v>422.6653491466269</v>
      </c>
      <c r="H63" s="32">
        <f t="shared" si="8"/>
        <v>915.029056485511</v>
      </c>
      <c r="I63" s="32">
        <f t="shared" si="5"/>
        <v>182583.1459479556</v>
      </c>
      <c r="J63" s="18"/>
      <c r="K63" s="18"/>
    </row>
    <row r="64" spans="1:11" ht="12.75">
      <c r="A64" s="6">
        <f t="shared" si="0"/>
        <v>47</v>
      </c>
      <c r="B64" s="7">
        <f t="shared" si="1"/>
        <v>41334</v>
      </c>
      <c r="C64" s="32">
        <f t="shared" si="6"/>
        <v>182583.1459479556</v>
      </c>
      <c r="D64" s="32">
        <f t="shared" si="7"/>
        <v>1337.694405632138</v>
      </c>
      <c r="E64" s="33">
        <f t="shared" si="2"/>
        <v>0</v>
      </c>
      <c r="F64" s="32">
        <f t="shared" si="3"/>
        <v>1337.694405632138</v>
      </c>
      <c r="G64" s="32">
        <f t="shared" si="4"/>
        <v>424.77867589235996</v>
      </c>
      <c r="H64" s="32">
        <f t="shared" si="8"/>
        <v>912.9157297397779</v>
      </c>
      <c r="I64" s="32">
        <f t="shared" si="5"/>
        <v>182158.36727206325</v>
      </c>
      <c r="J64" s="18"/>
      <c r="K64" s="18"/>
    </row>
    <row r="65" spans="1:11" ht="12.75">
      <c r="A65" s="6">
        <f t="shared" si="0"/>
        <v>48</v>
      </c>
      <c r="B65" s="7">
        <f t="shared" si="1"/>
        <v>41365</v>
      </c>
      <c r="C65" s="32">
        <f t="shared" si="6"/>
        <v>182158.36727206325</v>
      </c>
      <c r="D65" s="32">
        <f t="shared" si="7"/>
        <v>1337.694405632138</v>
      </c>
      <c r="E65" s="33">
        <f t="shared" si="2"/>
        <v>0</v>
      </c>
      <c r="F65" s="32">
        <f t="shared" si="3"/>
        <v>1337.694405632138</v>
      </c>
      <c r="G65" s="32">
        <f t="shared" si="4"/>
        <v>426.9025692718217</v>
      </c>
      <c r="H65" s="32">
        <f t="shared" si="8"/>
        <v>910.7918363603162</v>
      </c>
      <c r="I65" s="32">
        <f t="shared" si="5"/>
        <v>181731.46470279142</v>
      </c>
      <c r="J65" s="18"/>
      <c r="K65" s="18"/>
    </row>
    <row r="66" spans="1:11" ht="12.75">
      <c r="A66" s="6">
        <f t="shared" si="0"/>
        <v>49</v>
      </c>
      <c r="B66" s="7">
        <f t="shared" si="1"/>
        <v>41395</v>
      </c>
      <c r="C66" s="32">
        <f t="shared" si="6"/>
        <v>181731.46470279142</v>
      </c>
      <c r="D66" s="32">
        <f t="shared" si="7"/>
        <v>1337.694405632138</v>
      </c>
      <c r="E66" s="33">
        <f t="shared" si="2"/>
        <v>0</v>
      </c>
      <c r="F66" s="32">
        <f t="shared" si="3"/>
        <v>1337.694405632138</v>
      </c>
      <c r="G66" s="32">
        <f t="shared" si="4"/>
        <v>429.0370821181808</v>
      </c>
      <c r="H66" s="32">
        <f t="shared" si="8"/>
        <v>908.6573235139571</v>
      </c>
      <c r="I66" s="32">
        <f t="shared" si="5"/>
        <v>181302.42762067323</v>
      </c>
      <c r="J66" s="18"/>
      <c r="K66" s="18"/>
    </row>
    <row r="67" spans="1:11" ht="12.75">
      <c r="A67" s="6">
        <f t="shared" si="0"/>
        <v>50</v>
      </c>
      <c r="B67" s="7">
        <f t="shared" si="1"/>
        <v>41426</v>
      </c>
      <c r="C67" s="32">
        <f t="shared" si="6"/>
        <v>181302.42762067323</v>
      </c>
      <c r="D67" s="32">
        <f t="shared" si="7"/>
        <v>1337.694405632138</v>
      </c>
      <c r="E67" s="33">
        <f t="shared" si="2"/>
        <v>0</v>
      </c>
      <c r="F67" s="32">
        <f t="shared" si="3"/>
        <v>1337.694405632138</v>
      </c>
      <c r="G67" s="32">
        <f t="shared" si="4"/>
        <v>431.18226752877183</v>
      </c>
      <c r="H67" s="32">
        <f t="shared" si="8"/>
        <v>906.512138103366</v>
      </c>
      <c r="I67" s="32">
        <f t="shared" si="5"/>
        <v>180871.24535314445</v>
      </c>
      <c r="J67" s="18"/>
      <c r="K67" s="18"/>
    </row>
    <row r="68" spans="1:11" ht="12.75">
      <c r="A68" s="6">
        <f t="shared" si="0"/>
        <v>51</v>
      </c>
      <c r="B68" s="7">
        <f t="shared" si="1"/>
        <v>41456</v>
      </c>
      <c r="C68" s="32">
        <f t="shared" si="6"/>
        <v>180871.24535314445</v>
      </c>
      <c r="D68" s="32">
        <f t="shared" si="7"/>
        <v>1337.694405632138</v>
      </c>
      <c r="E68" s="33">
        <f t="shared" si="2"/>
        <v>0</v>
      </c>
      <c r="F68" s="32">
        <f t="shared" si="3"/>
        <v>1337.694405632138</v>
      </c>
      <c r="G68" s="32">
        <f t="shared" si="4"/>
        <v>433.33817886641566</v>
      </c>
      <c r="H68" s="32">
        <f t="shared" si="8"/>
        <v>904.3562267657222</v>
      </c>
      <c r="I68" s="32">
        <f t="shared" si="5"/>
        <v>180437.90717427802</v>
      </c>
      <c r="J68" s="18"/>
      <c r="K68" s="18"/>
    </row>
    <row r="69" spans="1:11" ht="12.75">
      <c r="A69" s="6">
        <f t="shared" si="0"/>
        <v>52</v>
      </c>
      <c r="B69" s="7">
        <f t="shared" si="1"/>
        <v>41487</v>
      </c>
      <c r="C69" s="32">
        <f t="shared" si="6"/>
        <v>180437.90717427802</v>
      </c>
      <c r="D69" s="32">
        <f t="shared" si="7"/>
        <v>1337.694405632138</v>
      </c>
      <c r="E69" s="33">
        <f t="shared" si="2"/>
        <v>0</v>
      </c>
      <c r="F69" s="32">
        <f t="shared" si="3"/>
        <v>1337.694405632138</v>
      </c>
      <c r="G69" s="32">
        <f t="shared" si="4"/>
        <v>435.50486976074785</v>
      </c>
      <c r="H69" s="32">
        <f t="shared" si="8"/>
        <v>902.18953587139</v>
      </c>
      <c r="I69" s="32">
        <f t="shared" si="5"/>
        <v>180002.40230451728</v>
      </c>
      <c r="J69" s="18"/>
      <c r="K69" s="18"/>
    </row>
    <row r="70" spans="1:11" ht="12.75">
      <c r="A70" s="6">
        <f t="shared" si="0"/>
        <v>53</v>
      </c>
      <c r="B70" s="7">
        <f t="shared" si="1"/>
        <v>41518</v>
      </c>
      <c r="C70" s="32">
        <f t="shared" si="6"/>
        <v>180002.40230451728</v>
      </c>
      <c r="D70" s="32">
        <f t="shared" si="7"/>
        <v>1337.694405632138</v>
      </c>
      <c r="E70" s="33">
        <f t="shared" si="2"/>
        <v>0</v>
      </c>
      <c r="F70" s="32">
        <f t="shared" si="3"/>
        <v>1337.694405632138</v>
      </c>
      <c r="G70" s="32">
        <f t="shared" si="4"/>
        <v>437.6823941095515</v>
      </c>
      <c r="H70" s="32">
        <f t="shared" si="8"/>
        <v>900.0120115225864</v>
      </c>
      <c r="I70" s="32">
        <f t="shared" si="5"/>
        <v>179564.71991040773</v>
      </c>
      <c r="J70" s="18"/>
      <c r="K70" s="18"/>
    </row>
    <row r="71" spans="1:11" ht="12.75">
      <c r="A71" s="6">
        <f t="shared" si="0"/>
        <v>54</v>
      </c>
      <c r="B71" s="7">
        <f t="shared" si="1"/>
        <v>41548</v>
      </c>
      <c r="C71" s="32">
        <f t="shared" si="6"/>
        <v>179564.71991040773</v>
      </c>
      <c r="D71" s="32">
        <f t="shared" si="7"/>
        <v>1337.694405632138</v>
      </c>
      <c r="E71" s="33">
        <f t="shared" si="2"/>
        <v>0</v>
      </c>
      <c r="F71" s="32">
        <f t="shared" si="3"/>
        <v>1337.694405632138</v>
      </c>
      <c r="G71" s="32">
        <f t="shared" si="4"/>
        <v>439.8708060800993</v>
      </c>
      <c r="H71" s="32">
        <f t="shared" si="8"/>
        <v>897.8235995520386</v>
      </c>
      <c r="I71" s="32">
        <f t="shared" si="5"/>
        <v>179124.84910432764</v>
      </c>
      <c r="J71" s="18"/>
      <c r="K71" s="18"/>
    </row>
    <row r="72" spans="1:11" ht="12.75">
      <c r="A72" s="6">
        <f t="shared" si="0"/>
        <v>55</v>
      </c>
      <c r="B72" s="7">
        <f t="shared" si="1"/>
        <v>41579</v>
      </c>
      <c r="C72" s="32">
        <f t="shared" si="6"/>
        <v>179124.84910432764</v>
      </c>
      <c r="D72" s="32">
        <f t="shared" si="7"/>
        <v>1337.694405632138</v>
      </c>
      <c r="E72" s="33">
        <f t="shared" si="2"/>
        <v>0</v>
      </c>
      <c r="F72" s="32">
        <f t="shared" si="3"/>
        <v>1337.694405632138</v>
      </c>
      <c r="G72" s="32">
        <f t="shared" si="4"/>
        <v>442.0701601104996</v>
      </c>
      <c r="H72" s="32">
        <f t="shared" si="8"/>
        <v>895.6242455216383</v>
      </c>
      <c r="I72" s="32">
        <f t="shared" si="5"/>
        <v>178682.77894421713</v>
      </c>
      <c r="J72" s="18"/>
      <c r="K72" s="18"/>
    </row>
    <row r="73" spans="1:11" ht="12.75">
      <c r="A73" s="6">
        <f t="shared" si="0"/>
        <v>56</v>
      </c>
      <c r="B73" s="7">
        <f t="shared" si="1"/>
        <v>41609</v>
      </c>
      <c r="C73" s="32">
        <f t="shared" si="6"/>
        <v>178682.77894421713</v>
      </c>
      <c r="D73" s="32">
        <f t="shared" si="7"/>
        <v>1337.694405632138</v>
      </c>
      <c r="E73" s="33">
        <f t="shared" si="2"/>
        <v>0</v>
      </c>
      <c r="F73" s="32">
        <f t="shared" si="3"/>
        <v>1337.694405632138</v>
      </c>
      <c r="G73" s="32">
        <f t="shared" si="4"/>
        <v>444.28051091105215</v>
      </c>
      <c r="H73" s="32">
        <f t="shared" si="8"/>
        <v>893.4138947210857</v>
      </c>
      <c r="I73" s="32">
        <f t="shared" si="5"/>
        <v>178238.4984333061</v>
      </c>
      <c r="J73" s="18"/>
      <c r="K73" s="18"/>
    </row>
    <row r="74" spans="1:11" ht="12.75">
      <c r="A74" s="6">
        <f t="shared" si="0"/>
        <v>57</v>
      </c>
      <c r="B74" s="7">
        <f t="shared" si="1"/>
        <v>41640</v>
      </c>
      <c r="C74" s="32">
        <f t="shared" si="6"/>
        <v>178238.4984333061</v>
      </c>
      <c r="D74" s="32">
        <f t="shared" si="7"/>
        <v>1337.694405632138</v>
      </c>
      <c r="E74" s="33">
        <f t="shared" si="2"/>
        <v>0</v>
      </c>
      <c r="F74" s="32">
        <f t="shared" si="3"/>
        <v>1337.694405632138</v>
      </c>
      <c r="G74" s="32">
        <f t="shared" si="4"/>
        <v>446.50191346560746</v>
      </c>
      <c r="H74" s="32">
        <f t="shared" si="8"/>
        <v>891.1924921665304</v>
      </c>
      <c r="I74" s="32">
        <f t="shared" si="5"/>
        <v>177791.99651984047</v>
      </c>
      <c r="J74" s="18"/>
      <c r="K74" s="18"/>
    </row>
    <row r="75" spans="1:11" ht="12.75">
      <c r="A75" s="6">
        <f t="shared" si="0"/>
        <v>58</v>
      </c>
      <c r="B75" s="7">
        <f t="shared" si="1"/>
        <v>41671</v>
      </c>
      <c r="C75" s="32">
        <f t="shared" si="6"/>
        <v>177791.99651984047</v>
      </c>
      <c r="D75" s="32">
        <f t="shared" si="7"/>
        <v>1337.694405632138</v>
      </c>
      <c r="E75" s="33">
        <f t="shared" si="2"/>
        <v>0</v>
      </c>
      <c r="F75" s="32">
        <f t="shared" si="3"/>
        <v>1337.694405632138</v>
      </c>
      <c r="G75" s="32">
        <f t="shared" si="4"/>
        <v>448.73442303293564</v>
      </c>
      <c r="H75" s="32">
        <f t="shared" si="8"/>
        <v>888.9599825992022</v>
      </c>
      <c r="I75" s="32">
        <f t="shared" si="5"/>
        <v>177343.26209680754</v>
      </c>
      <c r="J75" s="18"/>
      <c r="K75" s="18"/>
    </row>
    <row r="76" spans="1:11" ht="12.75">
      <c r="A76" s="6">
        <f t="shared" si="0"/>
        <v>59</v>
      </c>
      <c r="B76" s="7">
        <f t="shared" si="1"/>
        <v>41699</v>
      </c>
      <c r="C76" s="32">
        <f t="shared" si="6"/>
        <v>177343.26209680754</v>
      </c>
      <c r="D76" s="32">
        <f t="shared" si="7"/>
        <v>1337.694405632138</v>
      </c>
      <c r="E76" s="33">
        <f t="shared" si="2"/>
        <v>0</v>
      </c>
      <c r="F76" s="32">
        <f t="shared" si="3"/>
        <v>1337.694405632138</v>
      </c>
      <c r="G76" s="32">
        <f t="shared" si="4"/>
        <v>450.97809514810035</v>
      </c>
      <c r="H76" s="32">
        <f t="shared" si="8"/>
        <v>886.7163104840375</v>
      </c>
      <c r="I76" s="32">
        <f t="shared" si="5"/>
        <v>176892.28400165943</v>
      </c>
      <c r="J76" s="18"/>
      <c r="K76" s="18"/>
    </row>
    <row r="77" spans="1:11" ht="12.75">
      <c r="A77" s="6">
        <f t="shared" si="0"/>
        <v>60</v>
      </c>
      <c r="B77" s="7">
        <f t="shared" si="1"/>
        <v>41730</v>
      </c>
      <c r="C77" s="32">
        <f t="shared" si="6"/>
        <v>176892.28400165943</v>
      </c>
      <c r="D77" s="32">
        <f t="shared" si="7"/>
        <v>1337.694405632138</v>
      </c>
      <c r="E77" s="33">
        <f t="shared" si="2"/>
        <v>0</v>
      </c>
      <c r="F77" s="32">
        <f t="shared" si="3"/>
        <v>1337.694405632138</v>
      </c>
      <c r="G77" s="32">
        <f t="shared" si="4"/>
        <v>453.2329856238408</v>
      </c>
      <c r="H77" s="32">
        <f t="shared" si="8"/>
        <v>884.4614200082971</v>
      </c>
      <c r="I77" s="32">
        <f t="shared" si="5"/>
        <v>176439.05101603558</v>
      </c>
      <c r="J77" s="18"/>
      <c r="K77" s="18"/>
    </row>
    <row r="78" spans="1:11" ht="12.75">
      <c r="A78" s="6">
        <f t="shared" si="0"/>
        <v>61</v>
      </c>
      <c r="B78" s="7">
        <f t="shared" si="1"/>
        <v>41760</v>
      </c>
      <c r="C78" s="32">
        <f t="shared" si="6"/>
        <v>176439.05101603558</v>
      </c>
      <c r="D78" s="32">
        <f t="shared" si="7"/>
        <v>1337.694405632138</v>
      </c>
      <c r="E78" s="33">
        <f t="shared" si="2"/>
        <v>0</v>
      </c>
      <c r="F78" s="32">
        <f t="shared" si="3"/>
        <v>1337.694405632138</v>
      </c>
      <c r="G78" s="32">
        <f t="shared" si="4"/>
        <v>455.49915055196004</v>
      </c>
      <c r="H78" s="32">
        <f t="shared" si="8"/>
        <v>882.1952550801778</v>
      </c>
      <c r="I78" s="32">
        <f t="shared" si="5"/>
        <v>175983.5518654836</v>
      </c>
      <c r="J78" s="18"/>
      <c r="K78" s="18"/>
    </row>
    <row r="79" spans="1:11" ht="12.75">
      <c r="A79" s="6">
        <f t="shared" si="0"/>
        <v>62</v>
      </c>
      <c r="B79" s="7">
        <f t="shared" si="1"/>
        <v>41791</v>
      </c>
      <c r="C79" s="32">
        <f t="shared" si="6"/>
        <v>175983.5518654836</v>
      </c>
      <c r="D79" s="32">
        <f t="shared" si="7"/>
        <v>1337.694405632138</v>
      </c>
      <c r="E79" s="33">
        <f t="shared" si="2"/>
        <v>0</v>
      </c>
      <c r="F79" s="32">
        <f t="shared" si="3"/>
        <v>1337.694405632138</v>
      </c>
      <c r="G79" s="32">
        <f t="shared" si="4"/>
        <v>457.77664630471986</v>
      </c>
      <c r="H79" s="32">
        <f t="shared" si="8"/>
        <v>879.917759327418</v>
      </c>
      <c r="I79" s="32">
        <f t="shared" si="5"/>
        <v>175525.77521917887</v>
      </c>
      <c r="J79" s="18"/>
      <c r="K79" s="18"/>
    </row>
    <row r="80" spans="1:11" ht="12.75">
      <c r="A80" s="6">
        <f t="shared" si="0"/>
        <v>63</v>
      </c>
      <c r="B80" s="7">
        <f t="shared" si="1"/>
        <v>41821</v>
      </c>
      <c r="C80" s="32">
        <f t="shared" si="6"/>
        <v>175525.77521917887</v>
      </c>
      <c r="D80" s="32">
        <f t="shared" si="7"/>
        <v>1337.694405632138</v>
      </c>
      <c r="E80" s="33">
        <f t="shared" si="2"/>
        <v>0</v>
      </c>
      <c r="F80" s="32">
        <f t="shared" si="3"/>
        <v>1337.694405632138</v>
      </c>
      <c r="G80" s="32">
        <f t="shared" si="4"/>
        <v>460.0655295362436</v>
      </c>
      <c r="H80" s="32">
        <f t="shared" si="8"/>
        <v>877.6288760958943</v>
      </c>
      <c r="I80" s="32">
        <f t="shared" si="5"/>
        <v>175065.70968964262</v>
      </c>
      <c r="J80" s="18"/>
      <c r="K80" s="18"/>
    </row>
    <row r="81" spans="1:11" ht="12.75">
      <c r="A81" s="6">
        <f t="shared" si="0"/>
        <v>64</v>
      </c>
      <c r="B81" s="7">
        <f t="shared" si="1"/>
        <v>41852</v>
      </c>
      <c r="C81" s="32">
        <f t="shared" si="6"/>
        <v>175065.70968964262</v>
      </c>
      <c r="D81" s="32">
        <f t="shared" si="7"/>
        <v>1337.694405632138</v>
      </c>
      <c r="E81" s="33">
        <f t="shared" si="2"/>
        <v>0</v>
      </c>
      <c r="F81" s="32">
        <f t="shared" si="3"/>
        <v>1337.694405632138</v>
      </c>
      <c r="G81" s="32">
        <f t="shared" si="4"/>
        <v>462.36585718392485</v>
      </c>
      <c r="H81" s="32">
        <f t="shared" si="8"/>
        <v>875.328548448213</v>
      </c>
      <c r="I81" s="32">
        <f t="shared" si="5"/>
        <v>174603.3438324587</v>
      </c>
      <c r="J81" s="18"/>
      <c r="K81" s="18"/>
    </row>
    <row r="82" spans="1:11" ht="12.75">
      <c r="A82" s="6">
        <f t="shared" si="0"/>
        <v>65</v>
      </c>
      <c r="B82" s="7">
        <f t="shared" si="1"/>
        <v>41883</v>
      </c>
      <c r="C82" s="32">
        <f t="shared" si="6"/>
        <v>174603.3438324587</v>
      </c>
      <c r="D82" s="32">
        <f t="shared" si="7"/>
        <v>1337.694405632138</v>
      </c>
      <c r="E82" s="33">
        <f t="shared" si="2"/>
        <v>0</v>
      </c>
      <c r="F82" s="32">
        <f t="shared" si="3"/>
        <v>1337.694405632138</v>
      </c>
      <c r="G82" s="32">
        <f t="shared" si="4"/>
        <v>464.6776864698444</v>
      </c>
      <c r="H82" s="32">
        <f t="shared" si="8"/>
        <v>873.0167191622935</v>
      </c>
      <c r="I82" s="32">
        <f t="shared" si="5"/>
        <v>174138.66614598886</v>
      </c>
      <c r="J82" s="18"/>
      <c r="K82" s="18"/>
    </row>
    <row r="83" spans="1:11" ht="12.75">
      <c r="A83" s="6">
        <f aca="true" t="shared" si="9" ref="A83:A146">IF(Values_Entered,A82+1,"")</f>
        <v>66</v>
      </c>
      <c r="B83" s="7">
        <f aca="true" t="shared" si="10" ref="B83:B146">IF(Pay_Num&lt;&gt;"",DATE(YEAR(B82),MONTH(B82)+1,DAY(B82)),"")</f>
        <v>41913</v>
      </c>
      <c r="C83" s="32">
        <f t="shared" si="6"/>
        <v>174138.66614598886</v>
      </c>
      <c r="D83" s="32">
        <f t="shared" si="7"/>
        <v>1337.694405632138</v>
      </c>
      <c r="E83" s="33">
        <f aca="true" t="shared" si="11" ref="E83:E146">IF(Pay_Num&lt;&gt;"",Scheduled_Extra_Payments,"")</f>
        <v>0</v>
      </c>
      <c r="F83" s="32">
        <f aca="true" t="shared" si="12" ref="F83:F146">IF(Pay_Num&lt;&gt;"",Sched_Pay+Extra_Pay,"")</f>
        <v>1337.694405632138</v>
      </c>
      <c r="G83" s="32">
        <f aca="true" t="shared" si="13" ref="G83:G146">IF(Pay_Num&lt;&gt;"",Total_Pay-Int,"")</f>
        <v>467.00107490219364</v>
      </c>
      <c r="H83" s="32">
        <f t="shared" si="8"/>
        <v>870.6933307299443</v>
      </c>
      <c r="I83" s="32">
        <f aca="true" t="shared" si="14" ref="I83:I146">IF(Pay_Num&lt;&gt;"",Beg_Bal-Princ,"")</f>
        <v>173671.66507108667</v>
      </c>
      <c r="J83" s="18"/>
      <c r="K83" s="18"/>
    </row>
    <row r="84" spans="1:11" ht="12.75">
      <c r="A84" s="6">
        <f t="shared" si="9"/>
        <v>67</v>
      </c>
      <c r="B84" s="7">
        <f t="shared" si="10"/>
        <v>41944</v>
      </c>
      <c r="C84" s="32">
        <f aca="true" t="shared" si="15" ref="C84:C147">IF(Pay_Num&lt;&gt;"",I83,"")</f>
        <v>173671.66507108667</v>
      </c>
      <c r="D84" s="32">
        <f aca="true" t="shared" si="16" ref="D84:D147">IF(Pay_Num&lt;&gt;"",Scheduled_Monthly_Payment,"")</f>
        <v>1337.694405632138</v>
      </c>
      <c r="E84" s="33">
        <f t="shared" si="11"/>
        <v>0</v>
      </c>
      <c r="F84" s="32">
        <f t="shared" si="12"/>
        <v>1337.694405632138</v>
      </c>
      <c r="G84" s="32">
        <f t="shared" si="13"/>
        <v>469.3360802767046</v>
      </c>
      <c r="H84" s="32">
        <f aca="true" t="shared" si="17" ref="H84:H147">IF(Pay_Num&lt;&gt;"",Beg_Bal*Interest_Rate/12,"")</f>
        <v>868.3583253554333</v>
      </c>
      <c r="I84" s="32">
        <f t="shared" si="14"/>
        <v>173202.32899080997</v>
      </c>
      <c r="J84" s="18"/>
      <c r="K84" s="18"/>
    </row>
    <row r="85" spans="1:11" ht="12.75">
      <c r="A85" s="6">
        <f t="shared" si="9"/>
        <v>68</v>
      </c>
      <c r="B85" s="7">
        <f t="shared" si="10"/>
        <v>41974</v>
      </c>
      <c r="C85" s="32">
        <f t="shared" si="15"/>
        <v>173202.32899080997</v>
      </c>
      <c r="D85" s="32">
        <f t="shared" si="16"/>
        <v>1337.694405632138</v>
      </c>
      <c r="E85" s="33">
        <f t="shared" si="11"/>
        <v>0</v>
      </c>
      <c r="F85" s="32">
        <f t="shared" si="12"/>
        <v>1337.694405632138</v>
      </c>
      <c r="G85" s="32">
        <f t="shared" si="13"/>
        <v>471.68276067808813</v>
      </c>
      <c r="H85" s="32">
        <f t="shared" si="17"/>
        <v>866.0116449540498</v>
      </c>
      <c r="I85" s="32">
        <f t="shared" si="14"/>
        <v>172730.64623013188</v>
      </c>
      <c r="J85" s="18"/>
      <c r="K85" s="18"/>
    </row>
    <row r="86" spans="1:11" ht="12.75">
      <c r="A86" s="6">
        <f t="shared" si="9"/>
        <v>69</v>
      </c>
      <c r="B86" s="7">
        <f t="shared" si="10"/>
        <v>42005</v>
      </c>
      <c r="C86" s="32">
        <f t="shared" si="15"/>
        <v>172730.64623013188</v>
      </c>
      <c r="D86" s="32">
        <f t="shared" si="16"/>
        <v>1337.694405632138</v>
      </c>
      <c r="E86" s="33">
        <f t="shared" si="11"/>
        <v>0</v>
      </c>
      <c r="F86" s="32">
        <f t="shared" si="12"/>
        <v>1337.694405632138</v>
      </c>
      <c r="G86" s="32">
        <f t="shared" si="13"/>
        <v>474.0411744814785</v>
      </c>
      <c r="H86" s="32">
        <f t="shared" si="17"/>
        <v>863.6532311506594</v>
      </c>
      <c r="I86" s="32">
        <f t="shared" si="14"/>
        <v>172256.6050556504</v>
      </c>
      <c r="J86" s="18"/>
      <c r="K86" s="18"/>
    </row>
    <row r="87" spans="1:11" ht="12.75">
      <c r="A87" s="6">
        <f t="shared" si="9"/>
        <v>70</v>
      </c>
      <c r="B87" s="7">
        <f t="shared" si="10"/>
        <v>42036</v>
      </c>
      <c r="C87" s="32">
        <f t="shared" si="15"/>
        <v>172256.6050556504</v>
      </c>
      <c r="D87" s="32">
        <f t="shared" si="16"/>
        <v>1337.694405632138</v>
      </c>
      <c r="E87" s="33">
        <f t="shared" si="11"/>
        <v>0</v>
      </c>
      <c r="F87" s="32">
        <f t="shared" si="12"/>
        <v>1337.694405632138</v>
      </c>
      <c r="G87" s="32">
        <f t="shared" si="13"/>
        <v>476.4113803538859</v>
      </c>
      <c r="H87" s="32">
        <f t="shared" si="17"/>
        <v>861.283025278252</v>
      </c>
      <c r="I87" s="32">
        <f t="shared" si="14"/>
        <v>171780.19367529653</v>
      </c>
      <c r="J87" s="18"/>
      <c r="K87" s="18"/>
    </row>
    <row r="88" spans="1:11" ht="12.75">
      <c r="A88" s="6">
        <f t="shared" si="9"/>
        <v>71</v>
      </c>
      <c r="B88" s="7">
        <f t="shared" si="10"/>
        <v>42064</v>
      </c>
      <c r="C88" s="32">
        <f t="shared" si="15"/>
        <v>171780.19367529653</v>
      </c>
      <c r="D88" s="32">
        <f t="shared" si="16"/>
        <v>1337.694405632138</v>
      </c>
      <c r="E88" s="33">
        <f t="shared" si="11"/>
        <v>0</v>
      </c>
      <c r="F88" s="32">
        <f t="shared" si="12"/>
        <v>1337.694405632138</v>
      </c>
      <c r="G88" s="32">
        <f t="shared" si="13"/>
        <v>478.79343725565525</v>
      </c>
      <c r="H88" s="32">
        <f t="shared" si="17"/>
        <v>858.9009683764826</v>
      </c>
      <c r="I88" s="32">
        <f t="shared" si="14"/>
        <v>171301.40023804086</v>
      </c>
      <c r="J88" s="18"/>
      <c r="K88" s="18"/>
    </row>
    <row r="89" spans="1:11" ht="12.75">
      <c r="A89" s="6">
        <f t="shared" si="9"/>
        <v>72</v>
      </c>
      <c r="B89" s="7">
        <f t="shared" si="10"/>
        <v>42095</v>
      </c>
      <c r="C89" s="32">
        <f t="shared" si="15"/>
        <v>171301.40023804086</v>
      </c>
      <c r="D89" s="32">
        <f t="shared" si="16"/>
        <v>1337.694405632138</v>
      </c>
      <c r="E89" s="33">
        <f t="shared" si="11"/>
        <v>0</v>
      </c>
      <c r="F89" s="32">
        <f t="shared" si="12"/>
        <v>1337.694405632138</v>
      </c>
      <c r="G89" s="32">
        <f t="shared" si="13"/>
        <v>481.1874044419336</v>
      </c>
      <c r="H89" s="32">
        <f t="shared" si="17"/>
        <v>856.5070011902043</v>
      </c>
      <c r="I89" s="32">
        <f t="shared" si="14"/>
        <v>170820.21283359893</v>
      </c>
      <c r="J89" s="18"/>
      <c r="K89" s="18"/>
    </row>
    <row r="90" spans="1:11" ht="12.75">
      <c r="A90" s="6">
        <f t="shared" si="9"/>
        <v>73</v>
      </c>
      <c r="B90" s="7">
        <f t="shared" si="10"/>
        <v>42125</v>
      </c>
      <c r="C90" s="32">
        <f t="shared" si="15"/>
        <v>170820.21283359893</v>
      </c>
      <c r="D90" s="32">
        <f t="shared" si="16"/>
        <v>1337.694405632138</v>
      </c>
      <c r="E90" s="33">
        <f t="shared" si="11"/>
        <v>0</v>
      </c>
      <c r="F90" s="32">
        <f t="shared" si="12"/>
        <v>1337.694405632138</v>
      </c>
      <c r="G90" s="32">
        <f t="shared" si="13"/>
        <v>483.59334146414335</v>
      </c>
      <c r="H90" s="32">
        <f t="shared" si="17"/>
        <v>854.1010641679945</v>
      </c>
      <c r="I90" s="32">
        <f t="shared" si="14"/>
        <v>170336.61949213478</v>
      </c>
      <c r="J90" s="18"/>
      <c r="K90" s="18"/>
    </row>
    <row r="91" spans="1:11" ht="12.75">
      <c r="A91" s="6">
        <f t="shared" si="9"/>
        <v>74</v>
      </c>
      <c r="B91" s="7">
        <f t="shared" si="10"/>
        <v>42156</v>
      </c>
      <c r="C91" s="32">
        <f t="shared" si="15"/>
        <v>170336.61949213478</v>
      </c>
      <c r="D91" s="32">
        <f t="shared" si="16"/>
        <v>1337.694405632138</v>
      </c>
      <c r="E91" s="33">
        <f t="shared" si="11"/>
        <v>0</v>
      </c>
      <c r="F91" s="32">
        <f t="shared" si="12"/>
        <v>1337.694405632138</v>
      </c>
      <c r="G91" s="32">
        <f t="shared" si="13"/>
        <v>486.01130817146407</v>
      </c>
      <c r="H91" s="32">
        <f t="shared" si="17"/>
        <v>851.6830974606738</v>
      </c>
      <c r="I91" s="32">
        <f t="shared" si="14"/>
        <v>169850.6081839633</v>
      </c>
      <c r="J91" s="18"/>
      <c r="K91" s="18"/>
    </row>
    <row r="92" spans="1:11" ht="12.75">
      <c r="A92" s="6">
        <f t="shared" si="9"/>
        <v>75</v>
      </c>
      <c r="B92" s="7">
        <f t="shared" si="10"/>
        <v>42186</v>
      </c>
      <c r="C92" s="32">
        <f t="shared" si="15"/>
        <v>169850.6081839633</v>
      </c>
      <c r="D92" s="32">
        <f t="shared" si="16"/>
        <v>1337.694405632138</v>
      </c>
      <c r="E92" s="33">
        <f t="shared" si="11"/>
        <v>0</v>
      </c>
      <c r="F92" s="32">
        <f t="shared" si="12"/>
        <v>1337.694405632138</v>
      </c>
      <c r="G92" s="32">
        <f t="shared" si="13"/>
        <v>488.4413647123214</v>
      </c>
      <c r="H92" s="32">
        <f t="shared" si="17"/>
        <v>849.2530409198165</v>
      </c>
      <c r="I92" s="32">
        <f t="shared" si="14"/>
        <v>169362.166819251</v>
      </c>
      <c r="J92" s="18"/>
      <c r="K92" s="18"/>
    </row>
    <row r="93" spans="1:11" ht="12.75">
      <c r="A93" s="6">
        <f t="shared" si="9"/>
        <v>76</v>
      </c>
      <c r="B93" s="7">
        <f t="shared" si="10"/>
        <v>42217</v>
      </c>
      <c r="C93" s="32">
        <f t="shared" si="15"/>
        <v>169362.166819251</v>
      </c>
      <c r="D93" s="32">
        <f t="shared" si="16"/>
        <v>1337.694405632138</v>
      </c>
      <c r="E93" s="33">
        <f t="shared" si="11"/>
        <v>0</v>
      </c>
      <c r="F93" s="32">
        <f t="shared" si="12"/>
        <v>1337.694405632138</v>
      </c>
      <c r="G93" s="32">
        <f t="shared" si="13"/>
        <v>490.883571535883</v>
      </c>
      <c r="H93" s="32">
        <f t="shared" si="17"/>
        <v>846.8108340962549</v>
      </c>
      <c r="I93" s="32">
        <f t="shared" si="14"/>
        <v>168871.28324771512</v>
      </c>
      <c r="J93" s="18"/>
      <c r="K93" s="18"/>
    </row>
    <row r="94" spans="1:11" ht="12.75">
      <c r="A94" s="6">
        <f t="shared" si="9"/>
        <v>77</v>
      </c>
      <c r="B94" s="7">
        <f t="shared" si="10"/>
        <v>42248</v>
      </c>
      <c r="C94" s="32">
        <f t="shared" si="15"/>
        <v>168871.28324771512</v>
      </c>
      <c r="D94" s="32">
        <f t="shared" si="16"/>
        <v>1337.694405632138</v>
      </c>
      <c r="E94" s="33">
        <f t="shared" si="11"/>
        <v>0</v>
      </c>
      <c r="F94" s="32">
        <f t="shared" si="12"/>
        <v>1337.694405632138</v>
      </c>
      <c r="G94" s="32">
        <f t="shared" si="13"/>
        <v>493.33798939356234</v>
      </c>
      <c r="H94" s="32">
        <f t="shared" si="17"/>
        <v>844.3564162385755</v>
      </c>
      <c r="I94" s="32">
        <f t="shared" si="14"/>
        <v>168377.94525832156</v>
      </c>
      <c r="J94" s="18"/>
      <c r="K94" s="18"/>
    </row>
    <row r="95" spans="1:11" ht="12.75">
      <c r="A95" s="6">
        <f t="shared" si="9"/>
        <v>78</v>
      </c>
      <c r="B95" s="7">
        <f t="shared" si="10"/>
        <v>42278</v>
      </c>
      <c r="C95" s="32">
        <f t="shared" si="15"/>
        <v>168377.94525832156</v>
      </c>
      <c r="D95" s="32">
        <f t="shared" si="16"/>
        <v>1337.694405632138</v>
      </c>
      <c r="E95" s="33">
        <f t="shared" si="11"/>
        <v>0</v>
      </c>
      <c r="F95" s="32">
        <f t="shared" si="12"/>
        <v>1337.694405632138</v>
      </c>
      <c r="G95" s="32">
        <f t="shared" si="13"/>
        <v>495.80467934053</v>
      </c>
      <c r="H95" s="32">
        <f t="shared" si="17"/>
        <v>841.8897262916079</v>
      </c>
      <c r="I95" s="32">
        <f t="shared" si="14"/>
        <v>167882.14057898102</v>
      </c>
      <c r="J95" s="18"/>
      <c r="K95" s="18"/>
    </row>
    <row r="96" spans="1:11" ht="12.75">
      <c r="A96" s="6">
        <f t="shared" si="9"/>
        <v>79</v>
      </c>
      <c r="B96" s="7">
        <f t="shared" si="10"/>
        <v>42309</v>
      </c>
      <c r="C96" s="32">
        <f t="shared" si="15"/>
        <v>167882.14057898102</v>
      </c>
      <c r="D96" s="32">
        <f t="shared" si="16"/>
        <v>1337.694405632138</v>
      </c>
      <c r="E96" s="33">
        <f t="shared" si="11"/>
        <v>0</v>
      </c>
      <c r="F96" s="32">
        <f t="shared" si="12"/>
        <v>1337.694405632138</v>
      </c>
      <c r="G96" s="32">
        <f t="shared" si="13"/>
        <v>498.28370273723283</v>
      </c>
      <c r="H96" s="32">
        <f t="shared" si="17"/>
        <v>839.4107028949051</v>
      </c>
      <c r="I96" s="32">
        <f t="shared" si="14"/>
        <v>167383.85687624378</v>
      </c>
      <c r="J96" s="18"/>
      <c r="K96" s="18"/>
    </row>
    <row r="97" spans="1:11" ht="12.75">
      <c r="A97" s="6">
        <f t="shared" si="9"/>
        <v>80</v>
      </c>
      <c r="B97" s="7">
        <f t="shared" si="10"/>
        <v>42339</v>
      </c>
      <c r="C97" s="32">
        <f t="shared" si="15"/>
        <v>167383.85687624378</v>
      </c>
      <c r="D97" s="32">
        <f t="shared" si="16"/>
        <v>1337.694405632138</v>
      </c>
      <c r="E97" s="33">
        <f t="shared" si="11"/>
        <v>0</v>
      </c>
      <c r="F97" s="32">
        <f t="shared" si="12"/>
        <v>1337.694405632138</v>
      </c>
      <c r="G97" s="32">
        <f t="shared" si="13"/>
        <v>500.775121250919</v>
      </c>
      <c r="H97" s="32">
        <f t="shared" si="17"/>
        <v>836.9192843812189</v>
      </c>
      <c r="I97" s="32">
        <f t="shared" si="14"/>
        <v>166883.08175499286</v>
      </c>
      <c r="J97" s="18"/>
      <c r="K97" s="18"/>
    </row>
    <row r="98" spans="1:11" ht="12.75">
      <c r="A98" s="6">
        <f t="shared" si="9"/>
        <v>81</v>
      </c>
      <c r="B98" s="7">
        <f t="shared" si="10"/>
        <v>42370</v>
      </c>
      <c r="C98" s="32">
        <f t="shared" si="15"/>
        <v>166883.08175499286</v>
      </c>
      <c r="D98" s="32">
        <f t="shared" si="16"/>
        <v>1337.694405632138</v>
      </c>
      <c r="E98" s="33">
        <f t="shared" si="11"/>
        <v>0</v>
      </c>
      <c r="F98" s="32">
        <f t="shared" si="12"/>
        <v>1337.694405632138</v>
      </c>
      <c r="G98" s="32">
        <f t="shared" si="13"/>
        <v>503.27899685717364</v>
      </c>
      <c r="H98" s="32">
        <f t="shared" si="17"/>
        <v>834.4154087749642</v>
      </c>
      <c r="I98" s="32">
        <f t="shared" si="14"/>
        <v>166379.8027581357</v>
      </c>
      <c r="J98" s="18"/>
      <c r="K98" s="18"/>
    </row>
    <row r="99" spans="1:11" ht="12.75">
      <c r="A99" s="6">
        <f t="shared" si="9"/>
        <v>82</v>
      </c>
      <c r="B99" s="7">
        <f t="shared" si="10"/>
        <v>42401</v>
      </c>
      <c r="C99" s="32">
        <f t="shared" si="15"/>
        <v>166379.8027581357</v>
      </c>
      <c r="D99" s="32">
        <f t="shared" si="16"/>
        <v>1337.694405632138</v>
      </c>
      <c r="E99" s="33">
        <f t="shared" si="11"/>
        <v>0</v>
      </c>
      <c r="F99" s="32">
        <f t="shared" si="12"/>
        <v>1337.694405632138</v>
      </c>
      <c r="G99" s="32">
        <f t="shared" si="13"/>
        <v>505.7953918414595</v>
      </c>
      <c r="H99" s="32">
        <f t="shared" si="17"/>
        <v>831.8990137906784</v>
      </c>
      <c r="I99" s="32">
        <f t="shared" si="14"/>
        <v>165874.00736629422</v>
      </c>
      <c r="J99" s="18"/>
      <c r="K99" s="18"/>
    </row>
    <row r="100" spans="1:11" ht="12.75">
      <c r="A100" s="6">
        <f t="shared" si="9"/>
        <v>83</v>
      </c>
      <c r="B100" s="7">
        <f t="shared" si="10"/>
        <v>42430</v>
      </c>
      <c r="C100" s="32">
        <f t="shared" si="15"/>
        <v>165874.00736629422</v>
      </c>
      <c r="D100" s="32">
        <f t="shared" si="16"/>
        <v>1337.694405632138</v>
      </c>
      <c r="E100" s="33">
        <f t="shared" si="11"/>
        <v>0</v>
      </c>
      <c r="F100" s="32">
        <f t="shared" si="12"/>
        <v>1337.694405632138</v>
      </c>
      <c r="G100" s="32">
        <f t="shared" si="13"/>
        <v>508.3243688006668</v>
      </c>
      <c r="H100" s="32">
        <f t="shared" si="17"/>
        <v>829.3700368314711</v>
      </c>
      <c r="I100" s="32">
        <f t="shared" si="14"/>
        <v>165365.68299749354</v>
      </c>
      <c r="J100" s="18"/>
      <c r="K100" s="18"/>
    </row>
    <row r="101" spans="1:11" ht="12.75">
      <c r="A101" s="6">
        <f t="shared" si="9"/>
        <v>84</v>
      </c>
      <c r="B101" s="7">
        <f t="shared" si="10"/>
        <v>42461</v>
      </c>
      <c r="C101" s="32">
        <f t="shared" si="15"/>
        <v>165365.68299749354</v>
      </c>
      <c r="D101" s="32">
        <f t="shared" si="16"/>
        <v>1337.694405632138</v>
      </c>
      <c r="E101" s="33">
        <f t="shared" si="11"/>
        <v>0</v>
      </c>
      <c r="F101" s="32">
        <f t="shared" si="12"/>
        <v>1337.694405632138</v>
      </c>
      <c r="G101" s="32">
        <f t="shared" si="13"/>
        <v>510.8659906446702</v>
      </c>
      <c r="H101" s="32">
        <f t="shared" si="17"/>
        <v>826.8284149874677</v>
      </c>
      <c r="I101" s="32">
        <f t="shared" si="14"/>
        <v>164854.81700684887</v>
      </c>
      <c r="J101" s="18"/>
      <c r="K101" s="18"/>
    </row>
    <row r="102" spans="1:11" ht="12.75">
      <c r="A102" s="6">
        <f t="shared" si="9"/>
        <v>85</v>
      </c>
      <c r="B102" s="7">
        <f t="shared" si="10"/>
        <v>42491</v>
      </c>
      <c r="C102" s="32">
        <f t="shared" si="15"/>
        <v>164854.81700684887</v>
      </c>
      <c r="D102" s="32">
        <f t="shared" si="16"/>
        <v>1337.694405632138</v>
      </c>
      <c r="E102" s="33">
        <f t="shared" si="11"/>
        <v>0</v>
      </c>
      <c r="F102" s="32">
        <f t="shared" si="12"/>
        <v>1337.694405632138</v>
      </c>
      <c r="G102" s="32">
        <f t="shared" si="13"/>
        <v>513.4203205978936</v>
      </c>
      <c r="H102" s="32">
        <f t="shared" si="17"/>
        <v>824.2740850342443</v>
      </c>
      <c r="I102" s="32">
        <f t="shared" si="14"/>
        <v>164341.39668625098</v>
      </c>
      <c r="J102" s="18"/>
      <c r="K102" s="18"/>
    </row>
    <row r="103" spans="1:11" ht="12.75">
      <c r="A103" s="6">
        <f t="shared" si="9"/>
        <v>86</v>
      </c>
      <c r="B103" s="7">
        <f t="shared" si="10"/>
        <v>42522</v>
      </c>
      <c r="C103" s="32">
        <f t="shared" si="15"/>
        <v>164341.39668625098</v>
      </c>
      <c r="D103" s="32">
        <f t="shared" si="16"/>
        <v>1337.694405632138</v>
      </c>
      <c r="E103" s="33">
        <f t="shared" si="11"/>
        <v>0</v>
      </c>
      <c r="F103" s="32">
        <f t="shared" si="12"/>
        <v>1337.694405632138</v>
      </c>
      <c r="G103" s="32">
        <f t="shared" si="13"/>
        <v>515.9874222008831</v>
      </c>
      <c r="H103" s="32">
        <f t="shared" si="17"/>
        <v>821.7069834312548</v>
      </c>
      <c r="I103" s="32">
        <f t="shared" si="14"/>
        <v>163825.4092640501</v>
      </c>
      <c r="J103" s="18"/>
      <c r="K103" s="18"/>
    </row>
    <row r="104" spans="1:11" ht="12.75">
      <c r="A104" s="6">
        <f t="shared" si="9"/>
        <v>87</v>
      </c>
      <c r="B104" s="7">
        <f t="shared" si="10"/>
        <v>42552</v>
      </c>
      <c r="C104" s="32">
        <f t="shared" si="15"/>
        <v>163825.4092640501</v>
      </c>
      <c r="D104" s="32">
        <f t="shared" si="16"/>
        <v>1337.694405632138</v>
      </c>
      <c r="E104" s="33">
        <f t="shared" si="11"/>
        <v>0</v>
      </c>
      <c r="F104" s="32">
        <f t="shared" si="12"/>
        <v>1337.694405632138</v>
      </c>
      <c r="G104" s="32">
        <f t="shared" si="13"/>
        <v>518.5673593118875</v>
      </c>
      <c r="H104" s="32">
        <f t="shared" si="17"/>
        <v>819.1270463202504</v>
      </c>
      <c r="I104" s="32">
        <f t="shared" si="14"/>
        <v>163306.84190473822</v>
      </c>
      <c r="J104" s="18"/>
      <c r="K104" s="18"/>
    </row>
    <row r="105" spans="1:11" ht="12.75">
      <c r="A105" s="6">
        <f t="shared" si="9"/>
        <v>88</v>
      </c>
      <c r="B105" s="7">
        <f t="shared" si="10"/>
        <v>42583</v>
      </c>
      <c r="C105" s="32">
        <f t="shared" si="15"/>
        <v>163306.84190473822</v>
      </c>
      <c r="D105" s="32">
        <f t="shared" si="16"/>
        <v>1337.694405632138</v>
      </c>
      <c r="E105" s="33">
        <f t="shared" si="11"/>
        <v>0</v>
      </c>
      <c r="F105" s="32">
        <f t="shared" si="12"/>
        <v>1337.694405632138</v>
      </c>
      <c r="G105" s="32">
        <f t="shared" si="13"/>
        <v>521.1601961084468</v>
      </c>
      <c r="H105" s="32">
        <f t="shared" si="17"/>
        <v>816.5342095236911</v>
      </c>
      <c r="I105" s="32">
        <f t="shared" si="14"/>
        <v>162785.68170862977</v>
      </c>
      <c r="J105" s="18"/>
      <c r="K105" s="18"/>
    </row>
    <row r="106" spans="1:11" ht="12.75">
      <c r="A106" s="6">
        <f t="shared" si="9"/>
        <v>89</v>
      </c>
      <c r="B106" s="7">
        <f t="shared" si="10"/>
        <v>42614</v>
      </c>
      <c r="C106" s="32">
        <f t="shared" si="15"/>
        <v>162785.68170862977</v>
      </c>
      <c r="D106" s="32">
        <f t="shared" si="16"/>
        <v>1337.694405632138</v>
      </c>
      <c r="E106" s="33">
        <f t="shared" si="11"/>
        <v>0</v>
      </c>
      <c r="F106" s="32">
        <f t="shared" si="12"/>
        <v>1337.694405632138</v>
      </c>
      <c r="G106" s="32">
        <f t="shared" si="13"/>
        <v>523.7659970889891</v>
      </c>
      <c r="H106" s="32">
        <f t="shared" si="17"/>
        <v>813.9284085431487</v>
      </c>
      <c r="I106" s="32">
        <f t="shared" si="14"/>
        <v>162261.9157115408</v>
      </c>
      <c r="J106" s="18"/>
      <c r="K106" s="18"/>
    </row>
    <row r="107" spans="1:11" ht="12.75">
      <c r="A107" s="6">
        <f t="shared" si="9"/>
        <v>90</v>
      </c>
      <c r="B107" s="7">
        <f t="shared" si="10"/>
        <v>42644</v>
      </c>
      <c r="C107" s="32">
        <f t="shared" si="15"/>
        <v>162261.9157115408</v>
      </c>
      <c r="D107" s="32">
        <f t="shared" si="16"/>
        <v>1337.694405632138</v>
      </c>
      <c r="E107" s="33">
        <f t="shared" si="11"/>
        <v>0</v>
      </c>
      <c r="F107" s="32">
        <f t="shared" si="12"/>
        <v>1337.694405632138</v>
      </c>
      <c r="G107" s="32">
        <f t="shared" si="13"/>
        <v>526.384827074434</v>
      </c>
      <c r="H107" s="32">
        <f t="shared" si="17"/>
        <v>811.3095785577038</v>
      </c>
      <c r="I107" s="32">
        <f t="shared" si="14"/>
        <v>161735.53088446637</v>
      </c>
      <c r="J107" s="18"/>
      <c r="K107" s="18"/>
    </row>
    <row r="108" spans="1:11" ht="12.75">
      <c r="A108" s="6">
        <f t="shared" si="9"/>
        <v>91</v>
      </c>
      <c r="B108" s="7">
        <f t="shared" si="10"/>
        <v>42675</v>
      </c>
      <c r="C108" s="32">
        <f t="shared" si="15"/>
        <v>161735.53088446637</v>
      </c>
      <c r="D108" s="32">
        <f t="shared" si="16"/>
        <v>1337.694405632138</v>
      </c>
      <c r="E108" s="33">
        <f t="shared" si="11"/>
        <v>0</v>
      </c>
      <c r="F108" s="32">
        <f t="shared" si="12"/>
        <v>1337.694405632138</v>
      </c>
      <c r="G108" s="32">
        <f t="shared" si="13"/>
        <v>529.0167512098061</v>
      </c>
      <c r="H108" s="32">
        <f t="shared" si="17"/>
        <v>808.6776544223318</v>
      </c>
      <c r="I108" s="32">
        <f t="shared" si="14"/>
        <v>161206.51413325657</v>
      </c>
      <c r="J108" s="18"/>
      <c r="K108" s="18"/>
    </row>
    <row r="109" spans="1:11" ht="12.75">
      <c r="A109" s="6">
        <f t="shared" si="9"/>
        <v>92</v>
      </c>
      <c r="B109" s="7">
        <f t="shared" si="10"/>
        <v>42705</v>
      </c>
      <c r="C109" s="32">
        <f t="shared" si="15"/>
        <v>161206.51413325657</v>
      </c>
      <c r="D109" s="32">
        <f t="shared" si="16"/>
        <v>1337.694405632138</v>
      </c>
      <c r="E109" s="33">
        <f t="shared" si="11"/>
        <v>0</v>
      </c>
      <c r="F109" s="32">
        <f t="shared" si="12"/>
        <v>1337.694405632138</v>
      </c>
      <c r="G109" s="32">
        <f t="shared" si="13"/>
        <v>531.6618349658551</v>
      </c>
      <c r="H109" s="32">
        <f t="shared" si="17"/>
        <v>806.0325706662828</v>
      </c>
      <c r="I109" s="32">
        <f t="shared" si="14"/>
        <v>160674.8522982907</v>
      </c>
      <c r="J109" s="18"/>
      <c r="K109" s="18"/>
    </row>
    <row r="110" spans="1:11" ht="12.75">
      <c r="A110" s="6">
        <f t="shared" si="9"/>
        <v>93</v>
      </c>
      <c r="B110" s="7">
        <f t="shared" si="10"/>
        <v>42736</v>
      </c>
      <c r="C110" s="32">
        <f t="shared" si="15"/>
        <v>160674.8522982907</v>
      </c>
      <c r="D110" s="32">
        <f t="shared" si="16"/>
        <v>1337.694405632138</v>
      </c>
      <c r="E110" s="33">
        <f t="shared" si="11"/>
        <v>0</v>
      </c>
      <c r="F110" s="32">
        <f t="shared" si="12"/>
        <v>1337.694405632138</v>
      </c>
      <c r="G110" s="32">
        <f t="shared" si="13"/>
        <v>534.3201441406844</v>
      </c>
      <c r="H110" s="32">
        <f t="shared" si="17"/>
        <v>803.3742614914535</v>
      </c>
      <c r="I110" s="32">
        <f t="shared" si="14"/>
        <v>160140.53215415002</v>
      </c>
      <c r="J110" s="18"/>
      <c r="K110" s="18"/>
    </row>
    <row r="111" spans="1:11" ht="12.75">
      <c r="A111" s="6">
        <f t="shared" si="9"/>
        <v>94</v>
      </c>
      <c r="B111" s="7">
        <f t="shared" si="10"/>
        <v>42767</v>
      </c>
      <c r="C111" s="32">
        <f t="shared" si="15"/>
        <v>160140.53215415002</v>
      </c>
      <c r="D111" s="32">
        <f t="shared" si="16"/>
        <v>1337.694405632138</v>
      </c>
      <c r="E111" s="33">
        <f t="shared" si="11"/>
        <v>0</v>
      </c>
      <c r="F111" s="32">
        <f t="shared" si="12"/>
        <v>1337.694405632138</v>
      </c>
      <c r="G111" s="32">
        <f t="shared" si="13"/>
        <v>536.9917448613879</v>
      </c>
      <c r="H111" s="32">
        <f t="shared" si="17"/>
        <v>800.70266077075</v>
      </c>
      <c r="I111" s="32">
        <f t="shared" si="14"/>
        <v>159603.54040928863</v>
      </c>
      <c r="J111" s="18"/>
      <c r="K111" s="18"/>
    </row>
    <row r="112" spans="1:11" ht="12.75">
      <c r="A112" s="6">
        <f t="shared" si="9"/>
        <v>95</v>
      </c>
      <c r="B112" s="7">
        <f t="shared" si="10"/>
        <v>42795</v>
      </c>
      <c r="C112" s="32">
        <f t="shared" si="15"/>
        <v>159603.54040928863</v>
      </c>
      <c r="D112" s="32">
        <f t="shared" si="16"/>
        <v>1337.694405632138</v>
      </c>
      <c r="E112" s="33">
        <f t="shared" si="11"/>
        <v>0</v>
      </c>
      <c r="F112" s="32">
        <f t="shared" si="12"/>
        <v>1337.694405632138</v>
      </c>
      <c r="G112" s="32">
        <f t="shared" si="13"/>
        <v>539.6767035856948</v>
      </c>
      <c r="H112" s="32">
        <f t="shared" si="17"/>
        <v>798.0177020464431</v>
      </c>
      <c r="I112" s="32">
        <f t="shared" si="14"/>
        <v>159063.86370570294</v>
      </c>
      <c r="J112" s="18"/>
      <c r="K112" s="18"/>
    </row>
    <row r="113" spans="1:11" ht="12.75">
      <c r="A113" s="6">
        <f t="shared" si="9"/>
        <v>96</v>
      </c>
      <c r="B113" s="7">
        <f t="shared" si="10"/>
        <v>42826</v>
      </c>
      <c r="C113" s="32">
        <f t="shared" si="15"/>
        <v>159063.86370570294</v>
      </c>
      <c r="D113" s="32">
        <f t="shared" si="16"/>
        <v>1337.694405632138</v>
      </c>
      <c r="E113" s="33">
        <f t="shared" si="11"/>
        <v>0</v>
      </c>
      <c r="F113" s="32">
        <f t="shared" si="12"/>
        <v>1337.694405632138</v>
      </c>
      <c r="G113" s="32">
        <f t="shared" si="13"/>
        <v>542.3750871036233</v>
      </c>
      <c r="H113" s="32">
        <f t="shared" si="17"/>
        <v>795.3193185285146</v>
      </c>
      <c r="I113" s="32">
        <f t="shared" si="14"/>
        <v>158521.4886185993</v>
      </c>
      <c r="J113" s="18"/>
      <c r="K113" s="18"/>
    </row>
    <row r="114" spans="1:11" ht="12.75">
      <c r="A114" s="6">
        <f t="shared" si="9"/>
        <v>97</v>
      </c>
      <c r="B114" s="7">
        <f t="shared" si="10"/>
        <v>42856</v>
      </c>
      <c r="C114" s="32">
        <f t="shared" si="15"/>
        <v>158521.4886185993</v>
      </c>
      <c r="D114" s="32">
        <f t="shared" si="16"/>
        <v>1337.694405632138</v>
      </c>
      <c r="E114" s="33">
        <f t="shared" si="11"/>
        <v>0</v>
      </c>
      <c r="F114" s="32">
        <f t="shared" si="12"/>
        <v>1337.694405632138</v>
      </c>
      <c r="G114" s="32">
        <f t="shared" si="13"/>
        <v>545.0869625391414</v>
      </c>
      <c r="H114" s="32">
        <f t="shared" si="17"/>
        <v>792.6074430929965</v>
      </c>
      <c r="I114" s="32">
        <f t="shared" si="14"/>
        <v>157976.40165606016</v>
      </c>
      <c r="J114" s="18"/>
      <c r="K114" s="18"/>
    </row>
    <row r="115" spans="1:11" ht="12.75">
      <c r="A115" s="6">
        <f t="shared" si="9"/>
        <v>98</v>
      </c>
      <c r="B115" s="7">
        <f t="shared" si="10"/>
        <v>42887</v>
      </c>
      <c r="C115" s="32">
        <f t="shared" si="15"/>
        <v>157976.40165606016</v>
      </c>
      <c r="D115" s="32">
        <f t="shared" si="16"/>
        <v>1337.694405632138</v>
      </c>
      <c r="E115" s="33">
        <f t="shared" si="11"/>
        <v>0</v>
      </c>
      <c r="F115" s="32">
        <f t="shared" si="12"/>
        <v>1337.694405632138</v>
      </c>
      <c r="G115" s="32">
        <f t="shared" si="13"/>
        <v>547.8123973518371</v>
      </c>
      <c r="H115" s="32">
        <f t="shared" si="17"/>
        <v>789.8820082803007</v>
      </c>
      <c r="I115" s="32">
        <f t="shared" si="14"/>
        <v>157428.58925870832</v>
      </c>
      <c r="J115" s="18"/>
      <c r="K115" s="18"/>
    </row>
    <row r="116" spans="1:11" ht="12.75">
      <c r="A116" s="6">
        <f t="shared" si="9"/>
        <v>99</v>
      </c>
      <c r="B116" s="7">
        <f t="shared" si="10"/>
        <v>42917</v>
      </c>
      <c r="C116" s="32">
        <f t="shared" si="15"/>
        <v>157428.58925870832</v>
      </c>
      <c r="D116" s="32">
        <f t="shared" si="16"/>
        <v>1337.694405632138</v>
      </c>
      <c r="E116" s="33">
        <f t="shared" si="11"/>
        <v>0</v>
      </c>
      <c r="F116" s="32">
        <f t="shared" si="12"/>
        <v>1337.694405632138</v>
      </c>
      <c r="G116" s="32">
        <f t="shared" si="13"/>
        <v>550.5514593385963</v>
      </c>
      <c r="H116" s="32">
        <f t="shared" si="17"/>
        <v>787.1429462935416</v>
      </c>
      <c r="I116" s="32">
        <f t="shared" si="14"/>
        <v>156878.03779936972</v>
      </c>
      <c r="J116" s="18"/>
      <c r="K116" s="18"/>
    </row>
    <row r="117" spans="1:11" ht="12.75">
      <c r="A117" s="6">
        <f t="shared" si="9"/>
        <v>100</v>
      </c>
      <c r="B117" s="7">
        <f t="shared" si="10"/>
        <v>42948</v>
      </c>
      <c r="C117" s="32">
        <f t="shared" si="15"/>
        <v>156878.03779936972</v>
      </c>
      <c r="D117" s="32">
        <f t="shared" si="16"/>
        <v>1337.694405632138</v>
      </c>
      <c r="E117" s="33">
        <f t="shared" si="11"/>
        <v>0</v>
      </c>
      <c r="F117" s="32">
        <f t="shared" si="12"/>
        <v>1337.694405632138</v>
      </c>
      <c r="G117" s="32">
        <f t="shared" si="13"/>
        <v>553.3042166352894</v>
      </c>
      <c r="H117" s="32">
        <f t="shared" si="17"/>
        <v>784.3901889968485</v>
      </c>
      <c r="I117" s="32">
        <f t="shared" si="14"/>
        <v>156324.73358273442</v>
      </c>
      <c r="J117" s="18"/>
      <c r="K117" s="18"/>
    </row>
    <row r="118" spans="1:11" ht="12.75">
      <c r="A118" s="6">
        <f t="shared" si="9"/>
        <v>101</v>
      </c>
      <c r="B118" s="7">
        <f t="shared" si="10"/>
        <v>42979</v>
      </c>
      <c r="C118" s="32">
        <f t="shared" si="15"/>
        <v>156324.73358273442</v>
      </c>
      <c r="D118" s="32">
        <f t="shared" si="16"/>
        <v>1337.694405632138</v>
      </c>
      <c r="E118" s="33">
        <f t="shared" si="11"/>
        <v>0</v>
      </c>
      <c r="F118" s="32">
        <f t="shared" si="12"/>
        <v>1337.694405632138</v>
      </c>
      <c r="G118" s="32">
        <f t="shared" si="13"/>
        <v>556.0707377184659</v>
      </c>
      <c r="H118" s="32">
        <f t="shared" si="17"/>
        <v>781.623667913672</v>
      </c>
      <c r="I118" s="32">
        <f t="shared" si="14"/>
        <v>155768.66284501596</v>
      </c>
      <c r="J118" s="18"/>
      <c r="K118" s="18"/>
    </row>
    <row r="119" spans="1:11" ht="12.75">
      <c r="A119" s="6">
        <f t="shared" si="9"/>
        <v>102</v>
      </c>
      <c r="B119" s="7">
        <f t="shared" si="10"/>
        <v>43009</v>
      </c>
      <c r="C119" s="32">
        <f t="shared" si="15"/>
        <v>155768.66284501596</v>
      </c>
      <c r="D119" s="32">
        <f t="shared" si="16"/>
        <v>1337.694405632138</v>
      </c>
      <c r="E119" s="33">
        <f t="shared" si="11"/>
        <v>0</v>
      </c>
      <c r="F119" s="32">
        <f t="shared" si="12"/>
        <v>1337.694405632138</v>
      </c>
      <c r="G119" s="32">
        <f t="shared" si="13"/>
        <v>558.8510914070581</v>
      </c>
      <c r="H119" s="32">
        <f t="shared" si="17"/>
        <v>778.8433142250798</v>
      </c>
      <c r="I119" s="32">
        <f t="shared" si="14"/>
        <v>155209.8117536089</v>
      </c>
      <c r="J119" s="18"/>
      <c r="K119" s="18"/>
    </row>
    <row r="120" spans="1:11" ht="12.75">
      <c r="A120" s="6">
        <f t="shared" si="9"/>
        <v>103</v>
      </c>
      <c r="B120" s="7">
        <f t="shared" si="10"/>
        <v>43040</v>
      </c>
      <c r="C120" s="32">
        <f t="shared" si="15"/>
        <v>155209.8117536089</v>
      </c>
      <c r="D120" s="32">
        <f t="shared" si="16"/>
        <v>1337.694405632138</v>
      </c>
      <c r="E120" s="33">
        <f t="shared" si="11"/>
        <v>0</v>
      </c>
      <c r="F120" s="32">
        <f t="shared" si="12"/>
        <v>1337.694405632138</v>
      </c>
      <c r="G120" s="32">
        <f t="shared" si="13"/>
        <v>561.6453468640935</v>
      </c>
      <c r="H120" s="32">
        <f t="shared" si="17"/>
        <v>776.0490587680443</v>
      </c>
      <c r="I120" s="32">
        <f t="shared" si="14"/>
        <v>154648.1664067448</v>
      </c>
      <c r="J120" s="18"/>
      <c r="K120" s="18"/>
    </row>
    <row r="121" spans="1:11" ht="12.75">
      <c r="A121" s="6">
        <f t="shared" si="9"/>
        <v>104</v>
      </c>
      <c r="B121" s="7">
        <f t="shared" si="10"/>
        <v>43070</v>
      </c>
      <c r="C121" s="32">
        <f t="shared" si="15"/>
        <v>154648.1664067448</v>
      </c>
      <c r="D121" s="32">
        <f t="shared" si="16"/>
        <v>1337.694405632138</v>
      </c>
      <c r="E121" s="33">
        <f t="shared" si="11"/>
        <v>0</v>
      </c>
      <c r="F121" s="32">
        <f t="shared" si="12"/>
        <v>1337.694405632138</v>
      </c>
      <c r="G121" s="32">
        <f t="shared" si="13"/>
        <v>564.4535735984139</v>
      </c>
      <c r="H121" s="32">
        <f t="shared" si="17"/>
        <v>773.240832033724</v>
      </c>
      <c r="I121" s="32">
        <f t="shared" si="14"/>
        <v>154083.7128331464</v>
      </c>
      <c r="J121" s="18"/>
      <c r="K121" s="18"/>
    </row>
    <row r="122" spans="1:11" ht="12.75">
      <c r="A122" s="6">
        <f t="shared" si="9"/>
        <v>105</v>
      </c>
      <c r="B122" s="7">
        <f t="shared" si="10"/>
        <v>43101</v>
      </c>
      <c r="C122" s="32">
        <f t="shared" si="15"/>
        <v>154083.7128331464</v>
      </c>
      <c r="D122" s="32">
        <f t="shared" si="16"/>
        <v>1337.694405632138</v>
      </c>
      <c r="E122" s="33">
        <f t="shared" si="11"/>
        <v>0</v>
      </c>
      <c r="F122" s="32">
        <f t="shared" si="12"/>
        <v>1337.694405632138</v>
      </c>
      <c r="G122" s="32">
        <f t="shared" si="13"/>
        <v>567.275841466406</v>
      </c>
      <c r="H122" s="32">
        <f t="shared" si="17"/>
        <v>770.4185641657319</v>
      </c>
      <c r="I122" s="32">
        <f t="shared" si="14"/>
        <v>153516.43699167998</v>
      </c>
      <c r="J122" s="18"/>
      <c r="K122" s="18"/>
    </row>
    <row r="123" spans="1:11" ht="12.75">
      <c r="A123" s="6">
        <f t="shared" si="9"/>
        <v>106</v>
      </c>
      <c r="B123" s="7">
        <f t="shared" si="10"/>
        <v>43132</v>
      </c>
      <c r="C123" s="32">
        <f t="shared" si="15"/>
        <v>153516.43699167998</v>
      </c>
      <c r="D123" s="32">
        <f t="shared" si="16"/>
        <v>1337.694405632138</v>
      </c>
      <c r="E123" s="33">
        <f t="shared" si="11"/>
        <v>0</v>
      </c>
      <c r="F123" s="32">
        <f t="shared" si="12"/>
        <v>1337.694405632138</v>
      </c>
      <c r="G123" s="32">
        <f t="shared" si="13"/>
        <v>570.112220673738</v>
      </c>
      <c r="H123" s="32">
        <f t="shared" si="17"/>
        <v>767.5821849583999</v>
      </c>
      <c r="I123" s="32">
        <f t="shared" si="14"/>
        <v>152946.32477100624</v>
      </c>
      <c r="J123" s="18"/>
      <c r="K123" s="18"/>
    </row>
    <row r="124" spans="1:11" ht="12.75">
      <c r="A124" s="6">
        <f t="shared" si="9"/>
        <v>107</v>
      </c>
      <c r="B124" s="7">
        <f t="shared" si="10"/>
        <v>43160</v>
      </c>
      <c r="C124" s="32">
        <f t="shared" si="15"/>
        <v>152946.32477100624</v>
      </c>
      <c r="D124" s="32">
        <f t="shared" si="16"/>
        <v>1337.694405632138</v>
      </c>
      <c r="E124" s="33">
        <f t="shared" si="11"/>
        <v>0</v>
      </c>
      <c r="F124" s="32">
        <f t="shared" si="12"/>
        <v>1337.694405632138</v>
      </c>
      <c r="G124" s="32">
        <f t="shared" si="13"/>
        <v>572.9627817771067</v>
      </c>
      <c r="H124" s="32">
        <f t="shared" si="17"/>
        <v>764.7316238550312</v>
      </c>
      <c r="I124" s="32">
        <f t="shared" si="14"/>
        <v>152373.36198922913</v>
      </c>
      <c r="J124" s="18"/>
      <c r="K124" s="18"/>
    </row>
    <row r="125" spans="1:11" ht="12.75">
      <c r="A125" s="6">
        <f t="shared" si="9"/>
        <v>108</v>
      </c>
      <c r="B125" s="7">
        <f t="shared" si="10"/>
        <v>43191</v>
      </c>
      <c r="C125" s="32">
        <f t="shared" si="15"/>
        <v>152373.36198922913</v>
      </c>
      <c r="D125" s="32">
        <f t="shared" si="16"/>
        <v>1337.694405632138</v>
      </c>
      <c r="E125" s="33">
        <f t="shared" si="11"/>
        <v>0</v>
      </c>
      <c r="F125" s="32">
        <f t="shared" si="12"/>
        <v>1337.694405632138</v>
      </c>
      <c r="G125" s="32">
        <f t="shared" si="13"/>
        <v>575.8275956859923</v>
      </c>
      <c r="H125" s="32">
        <f t="shared" si="17"/>
        <v>761.8668099461456</v>
      </c>
      <c r="I125" s="32">
        <f t="shared" si="14"/>
        <v>151797.53439354314</v>
      </c>
      <c r="J125" s="18"/>
      <c r="K125" s="18"/>
    </row>
    <row r="126" spans="1:11" ht="12.75">
      <c r="A126" s="6">
        <f t="shared" si="9"/>
        <v>109</v>
      </c>
      <c r="B126" s="7">
        <f t="shared" si="10"/>
        <v>43221</v>
      </c>
      <c r="C126" s="32">
        <f t="shared" si="15"/>
        <v>151797.53439354314</v>
      </c>
      <c r="D126" s="32">
        <f t="shared" si="16"/>
        <v>1337.694405632138</v>
      </c>
      <c r="E126" s="33">
        <f t="shared" si="11"/>
        <v>0</v>
      </c>
      <c r="F126" s="32">
        <f t="shared" si="12"/>
        <v>1337.694405632138</v>
      </c>
      <c r="G126" s="32">
        <f t="shared" si="13"/>
        <v>578.7067336644221</v>
      </c>
      <c r="H126" s="32">
        <f t="shared" si="17"/>
        <v>758.9876719677158</v>
      </c>
      <c r="I126" s="32">
        <f t="shared" si="14"/>
        <v>151218.82765987873</v>
      </c>
      <c r="J126" s="18"/>
      <c r="K126" s="18"/>
    </row>
    <row r="127" spans="1:11" ht="12.75">
      <c r="A127" s="6">
        <f t="shared" si="9"/>
        <v>110</v>
      </c>
      <c r="B127" s="7">
        <f t="shared" si="10"/>
        <v>43252</v>
      </c>
      <c r="C127" s="32">
        <f t="shared" si="15"/>
        <v>151218.82765987873</v>
      </c>
      <c r="D127" s="32">
        <f t="shared" si="16"/>
        <v>1337.694405632138</v>
      </c>
      <c r="E127" s="33">
        <f t="shared" si="11"/>
        <v>0</v>
      </c>
      <c r="F127" s="32">
        <f t="shared" si="12"/>
        <v>1337.694405632138</v>
      </c>
      <c r="G127" s="32">
        <f t="shared" si="13"/>
        <v>581.6002673327442</v>
      </c>
      <c r="H127" s="32">
        <f t="shared" si="17"/>
        <v>756.0941382993936</v>
      </c>
      <c r="I127" s="32">
        <f t="shared" si="14"/>
        <v>150637.227392546</v>
      </c>
      <c r="J127" s="18"/>
      <c r="K127" s="18"/>
    </row>
    <row r="128" spans="1:11" ht="12.75">
      <c r="A128" s="6">
        <f t="shared" si="9"/>
        <v>111</v>
      </c>
      <c r="B128" s="7">
        <f t="shared" si="10"/>
        <v>43282</v>
      </c>
      <c r="C128" s="32">
        <f t="shared" si="15"/>
        <v>150637.227392546</v>
      </c>
      <c r="D128" s="32">
        <f t="shared" si="16"/>
        <v>1337.694405632138</v>
      </c>
      <c r="E128" s="33">
        <f t="shared" si="11"/>
        <v>0</v>
      </c>
      <c r="F128" s="32">
        <f t="shared" si="12"/>
        <v>1337.694405632138</v>
      </c>
      <c r="G128" s="32">
        <f t="shared" si="13"/>
        <v>584.5082686694079</v>
      </c>
      <c r="H128" s="32">
        <f t="shared" si="17"/>
        <v>753.18613696273</v>
      </c>
      <c r="I128" s="32">
        <f t="shared" si="14"/>
        <v>150052.71912387657</v>
      </c>
      <c r="J128" s="18"/>
      <c r="K128" s="18"/>
    </row>
    <row r="129" spans="1:11" ht="12.75">
      <c r="A129" s="6">
        <f t="shared" si="9"/>
        <v>112</v>
      </c>
      <c r="B129" s="7">
        <f t="shared" si="10"/>
        <v>43313</v>
      </c>
      <c r="C129" s="32">
        <f t="shared" si="15"/>
        <v>150052.71912387657</v>
      </c>
      <c r="D129" s="32">
        <f t="shared" si="16"/>
        <v>1337.694405632138</v>
      </c>
      <c r="E129" s="33">
        <f t="shared" si="11"/>
        <v>0</v>
      </c>
      <c r="F129" s="32">
        <f t="shared" si="12"/>
        <v>1337.694405632138</v>
      </c>
      <c r="G129" s="32">
        <f t="shared" si="13"/>
        <v>587.4308100127552</v>
      </c>
      <c r="H129" s="32">
        <f t="shared" si="17"/>
        <v>750.2635956193827</v>
      </c>
      <c r="I129" s="32">
        <f t="shared" si="14"/>
        <v>149465.2883138638</v>
      </c>
      <c r="J129" s="18"/>
      <c r="K129" s="18"/>
    </row>
    <row r="130" spans="1:11" ht="12.75">
      <c r="A130" s="6">
        <f t="shared" si="9"/>
        <v>113</v>
      </c>
      <c r="B130" s="7">
        <f t="shared" si="10"/>
        <v>43344</v>
      </c>
      <c r="C130" s="32">
        <f t="shared" si="15"/>
        <v>149465.2883138638</v>
      </c>
      <c r="D130" s="32">
        <f t="shared" si="16"/>
        <v>1337.694405632138</v>
      </c>
      <c r="E130" s="33">
        <f t="shared" si="11"/>
        <v>0</v>
      </c>
      <c r="F130" s="32">
        <f t="shared" si="12"/>
        <v>1337.694405632138</v>
      </c>
      <c r="G130" s="32">
        <f t="shared" si="13"/>
        <v>590.3679640628189</v>
      </c>
      <c r="H130" s="32">
        <f t="shared" si="17"/>
        <v>747.326441569319</v>
      </c>
      <c r="I130" s="32">
        <f t="shared" si="14"/>
        <v>148874.920349801</v>
      </c>
      <c r="J130" s="18"/>
      <c r="K130" s="18"/>
    </row>
    <row r="131" spans="1:11" ht="12.75">
      <c r="A131" s="6">
        <f t="shared" si="9"/>
        <v>114</v>
      </c>
      <c r="B131" s="7">
        <f t="shared" si="10"/>
        <v>43374</v>
      </c>
      <c r="C131" s="32">
        <f t="shared" si="15"/>
        <v>148874.920349801</v>
      </c>
      <c r="D131" s="32">
        <f t="shared" si="16"/>
        <v>1337.694405632138</v>
      </c>
      <c r="E131" s="33">
        <f t="shared" si="11"/>
        <v>0</v>
      </c>
      <c r="F131" s="32">
        <f t="shared" si="12"/>
        <v>1337.694405632138</v>
      </c>
      <c r="G131" s="32">
        <f t="shared" si="13"/>
        <v>593.319803883133</v>
      </c>
      <c r="H131" s="32">
        <f t="shared" si="17"/>
        <v>744.3746017490049</v>
      </c>
      <c r="I131" s="32">
        <f t="shared" si="14"/>
        <v>148281.60054591784</v>
      </c>
      <c r="J131" s="18"/>
      <c r="K131" s="18"/>
    </row>
    <row r="132" spans="1:11" ht="12.75">
      <c r="A132" s="6">
        <f t="shared" si="9"/>
        <v>115</v>
      </c>
      <c r="B132" s="7">
        <f t="shared" si="10"/>
        <v>43405</v>
      </c>
      <c r="C132" s="32">
        <f t="shared" si="15"/>
        <v>148281.60054591784</v>
      </c>
      <c r="D132" s="32">
        <f t="shared" si="16"/>
        <v>1337.694405632138</v>
      </c>
      <c r="E132" s="33">
        <f t="shared" si="11"/>
        <v>0</v>
      </c>
      <c r="F132" s="32">
        <f t="shared" si="12"/>
        <v>1337.694405632138</v>
      </c>
      <c r="G132" s="32">
        <f t="shared" si="13"/>
        <v>596.2864029025487</v>
      </c>
      <c r="H132" s="32">
        <f t="shared" si="17"/>
        <v>741.4080027295892</v>
      </c>
      <c r="I132" s="32">
        <f t="shared" si="14"/>
        <v>147685.3141430153</v>
      </c>
      <c r="J132" s="18"/>
      <c r="K132" s="18"/>
    </row>
    <row r="133" spans="1:11" ht="12.75">
      <c r="A133" s="6">
        <f t="shared" si="9"/>
        <v>116</v>
      </c>
      <c r="B133" s="7">
        <f t="shared" si="10"/>
        <v>43435</v>
      </c>
      <c r="C133" s="32">
        <f t="shared" si="15"/>
        <v>147685.3141430153</v>
      </c>
      <c r="D133" s="32">
        <f t="shared" si="16"/>
        <v>1337.694405632138</v>
      </c>
      <c r="E133" s="33">
        <f t="shared" si="11"/>
        <v>0</v>
      </c>
      <c r="F133" s="32">
        <f t="shared" si="12"/>
        <v>1337.694405632138</v>
      </c>
      <c r="G133" s="32">
        <f t="shared" si="13"/>
        <v>599.2678349170614</v>
      </c>
      <c r="H133" s="32">
        <f t="shared" si="17"/>
        <v>738.4265707150765</v>
      </c>
      <c r="I133" s="32">
        <f t="shared" si="14"/>
        <v>147086.04630809824</v>
      </c>
      <c r="J133" s="18"/>
      <c r="K133" s="18"/>
    </row>
    <row r="134" spans="1:11" ht="12.75">
      <c r="A134" s="6">
        <f t="shared" si="9"/>
        <v>117</v>
      </c>
      <c r="B134" s="7">
        <f t="shared" si="10"/>
        <v>43466</v>
      </c>
      <c r="C134" s="32">
        <f t="shared" si="15"/>
        <v>147086.04630809824</v>
      </c>
      <c r="D134" s="32">
        <f t="shared" si="16"/>
        <v>1337.694405632138</v>
      </c>
      <c r="E134" s="33">
        <f t="shared" si="11"/>
        <v>0</v>
      </c>
      <c r="F134" s="32">
        <f t="shared" si="12"/>
        <v>1337.694405632138</v>
      </c>
      <c r="G134" s="32">
        <f t="shared" si="13"/>
        <v>602.2641740916467</v>
      </c>
      <c r="H134" s="32">
        <f t="shared" si="17"/>
        <v>735.4302315404911</v>
      </c>
      <c r="I134" s="32">
        <f t="shared" si="14"/>
        <v>146483.7821340066</v>
      </c>
      <c r="J134" s="18"/>
      <c r="K134" s="18"/>
    </row>
    <row r="135" spans="1:11" ht="12.75">
      <c r="A135" s="6">
        <f t="shared" si="9"/>
        <v>118</v>
      </c>
      <c r="B135" s="7">
        <f t="shared" si="10"/>
        <v>43497</v>
      </c>
      <c r="C135" s="32">
        <f t="shared" si="15"/>
        <v>146483.7821340066</v>
      </c>
      <c r="D135" s="32">
        <f t="shared" si="16"/>
        <v>1337.694405632138</v>
      </c>
      <c r="E135" s="33">
        <f t="shared" si="11"/>
        <v>0</v>
      </c>
      <c r="F135" s="32">
        <f t="shared" si="12"/>
        <v>1337.694405632138</v>
      </c>
      <c r="G135" s="32">
        <f t="shared" si="13"/>
        <v>605.275494962105</v>
      </c>
      <c r="H135" s="32">
        <f t="shared" si="17"/>
        <v>732.4189106700329</v>
      </c>
      <c r="I135" s="32">
        <f t="shared" si="14"/>
        <v>145878.50663904447</v>
      </c>
      <c r="J135" s="18"/>
      <c r="K135" s="18"/>
    </row>
    <row r="136" spans="1:11" ht="12.75">
      <c r="A136" s="6">
        <f t="shared" si="9"/>
        <v>119</v>
      </c>
      <c r="B136" s="7">
        <f t="shared" si="10"/>
        <v>43525</v>
      </c>
      <c r="C136" s="32">
        <f t="shared" si="15"/>
        <v>145878.50663904447</v>
      </c>
      <c r="D136" s="32">
        <f t="shared" si="16"/>
        <v>1337.694405632138</v>
      </c>
      <c r="E136" s="33">
        <f t="shared" si="11"/>
        <v>0</v>
      </c>
      <c r="F136" s="32">
        <f t="shared" si="12"/>
        <v>1337.694405632138</v>
      </c>
      <c r="G136" s="32">
        <f t="shared" si="13"/>
        <v>608.3018724369156</v>
      </c>
      <c r="H136" s="32">
        <f t="shared" si="17"/>
        <v>729.3925331952223</v>
      </c>
      <c r="I136" s="32">
        <f t="shared" si="14"/>
        <v>145270.20476660755</v>
      </c>
      <c r="J136" s="18"/>
      <c r="K136" s="18"/>
    </row>
    <row r="137" spans="1:11" ht="12.75">
      <c r="A137" s="6">
        <f t="shared" si="9"/>
        <v>120</v>
      </c>
      <c r="B137" s="7">
        <f t="shared" si="10"/>
        <v>43556</v>
      </c>
      <c r="C137" s="32">
        <f t="shared" si="15"/>
        <v>145270.20476660755</v>
      </c>
      <c r="D137" s="32">
        <f t="shared" si="16"/>
        <v>1337.694405632138</v>
      </c>
      <c r="E137" s="33">
        <f t="shared" si="11"/>
        <v>0</v>
      </c>
      <c r="F137" s="32">
        <f t="shared" si="12"/>
        <v>1337.694405632138</v>
      </c>
      <c r="G137" s="32">
        <f t="shared" si="13"/>
        <v>611.3433817991001</v>
      </c>
      <c r="H137" s="32">
        <f t="shared" si="17"/>
        <v>726.3510238330377</v>
      </c>
      <c r="I137" s="32">
        <f t="shared" si="14"/>
        <v>144658.86138480846</v>
      </c>
      <c r="J137" s="18"/>
      <c r="K137" s="18"/>
    </row>
    <row r="138" spans="1:11" ht="12.75">
      <c r="A138" s="6">
        <f t="shared" si="9"/>
        <v>121</v>
      </c>
      <c r="B138" s="7">
        <f t="shared" si="10"/>
        <v>43586</v>
      </c>
      <c r="C138" s="32">
        <f t="shared" si="15"/>
        <v>144658.86138480846</v>
      </c>
      <c r="D138" s="32">
        <f t="shared" si="16"/>
        <v>1337.694405632138</v>
      </c>
      <c r="E138" s="33">
        <f t="shared" si="11"/>
        <v>0</v>
      </c>
      <c r="F138" s="32">
        <f t="shared" si="12"/>
        <v>1337.694405632138</v>
      </c>
      <c r="G138" s="32">
        <f t="shared" si="13"/>
        <v>614.4000987080956</v>
      </c>
      <c r="H138" s="32">
        <f t="shared" si="17"/>
        <v>723.2943069240423</v>
      </c>
      <c r="I138" s="32">
        <f t="shared" si="14"/>
        <v>144044.46128610036</v>
      </c>
      <c r="J138" s="18"/>
      <c r="K138" s="18"/>
    </row>
    <row r="139" spans="1:11" ht="12.75">
      <c r="A139" s="6">
        <f t="shared" si="9"/>
        <v>122</v>
      </c>
      <c r="B139" s="7">
        <f t="shared" si="10"/>
        <v>43617</v>
      </c>
      <c r="C139" s="32">
        <f t="shared" si="15"/>
        <v>144044.46128610036</v>
      </c>
      <c r="D139" s="32">
        <f t="shared" si="16"/>
        <v>1337.694405632138</v>
      </c>
      <c r="E139" s="33">
        <f t="shared" si="11"/>
        <v>0</v>
      </c>
      <c r="F139" s="32">
        <f t="shared" si="12"/>
        <v>1337.694405632138</v>
      </c>
      <c r="G139" s="32">
        <f t="shared" si="13"/>
        <v>617.4720992016362</v>
      </c>
      <c r="H139" s="32">
        <f t="shared" si="17"/>
        <v>720.2223064305017</v>
      </c>
      <c r="I139" s="32">
        <f t="shared" si="14"/>
        <v>143426.98918689872</v>
      </c>
      <c r="J139" s="18"/>
      <c r="K139" s="18"/>
    </row>
    <row r="140" spans="1:11" ht="12.75">
      <c r="A140" s="6">
        <f t="shared" si="9"/>
        <v>123</v>
      </c>
      <c r="B140" s="7">
        <f t="shared" si="10"/>
        <v>43647</v>
      </c>
      <c r="C140" s="32">
        <f t="shared" si="15"/>
        <v>143426.98918689872</v>
      </c>
      <c r="D140" s="32">
        <f t="shared" si="16"/>
        <v>1337.694405632138</v>
      </c>
      <c r="E140" s="33">
        <f t="shared" si="11"/>
        <v>0</v>
      </c>
      <c r="F140" s="32">
        <f t="shared" si="12"/>
        <v>1337.694405632138</v>
      </c>
      <c r="G140" s="32">
        <f t="shared" si="13"/>
        <v>620.5594596976442</v>
      </c>
      <c r="H140" s="32">
        <f t="shared" si="17"/>
        <v>717.1349459344937</v>
      </c>
      <c r="I140" s="32">
        <f t="shared" si="14"/>
        <v>142806.4297272011</v>
      </c>
      <c r="J140" s="18"/>
      <c r="K140" s="18"/>
    </row>
    <row r="141" spans="1:11" ht="12.75">
      <c r="A141" s="6">
        <f t="shared" si="9"/>
        <v>124</v>
      </c>
      <c r="B141" s="7">
        <f t="shared" si="10"/>
        <v>43678</v>
      </c>
      <c r="C141" s="32">
        <f t="shared" si="15"/>
        <v>142806.4297272011</v>
      </c>
      <c r="D141" s="32">
        <f t="shared" si="16"/>
        <v>1337.694405632138</v>
      </c>
      <c r="E141" s="33">
        <f t="shared" si="11"/>
        <v>0</v>
      </c>
      <c r="F141" s="32">
        <f t="shared" si="12"/>
        <v>1337.694405632138</v>
      </c>
      <c r="G141" s="32">
        <f t="shared" si="13"/>
        <v>623.6622569961324</v>
      </c>
      <c r="H141" s="32">
        <f t="shared" si="17"/>
        <v>714.0321486360054</v>
      </c>
      <c r="I141" s="32">
        <f t="shared" si="14"/>
        <v>142182.76747020497</v>
      </c>
      <c r="J141" s="18"/>
      <c r="K141" s="18"/>
    </row>
    <row r="142" spans="1:11" ht="12.75">
      <c r="A142" s="6">
        <f t="shared" si="9"/>
        <v>125</v>
      </c>
      <c r="B142" s="7">
        <f t="shared" si="10"/>
        <v>43709</v>
      </c>
      <c r="C142" s="32">
        <f t="shared" si="15"/>
        <v>142182.76747020497</v>
      </c>
      <c r="D142" s="32">
        <f t="shared" si="16"/>
        <v>1337.694405632138</v>
      </c>
      <c r="E142" s="33">
        <f t="shared" si="11"/>
        <v>0</v>
      </c>
      <c r="F142" s="32">
        <f t="shared" si="12"/>
        <v>1337.694405632138</v>
      </c>
      <c r="G142" s="32">
        <f t="shared" si="13"/>
        <v>626.780568281113</v>
      </c>
      <c r="H142" s="32">
        <f t="shared" si="17"/>
        <v>710.9138373510249</v>
      </c>
      <c r="I142" s="32">
        <f t="shared" si="14"/>
        <v>141555.98690192387</v>
      </c>
      <c r="J142" s="18"/>
      <c r="K142" s="18"/>
    </row>
    <row r="143" spans="1:11" ht="12.75">
      <c r="A143" s="6">
        <f t="shared" si="9"/>
        <v>126</v>
      </c>
      <c r="B143" s="7">
        <f t="shared" si="10"/>
        <v>43739</v>
      </c>
      <c r="C143" s="32">
        <f t="shared" si="15"/>
        <v>141555.98690192387</v>
      </c>
      <c r="D143" s="32">
        <f t="shared" si="16"/>
        <v>1337.694405632138</v>
      </c>
      <c r="E143" s="33">
        <f t="shared" si="11"/>
        <v>0</v>
      </c>
      <c r="F143" s="32">
        <f t="shared" si="12"/>
        <v>1337.694405632138</v>
      </c>
      <c r="G143" s="32">
        <f t="shared" si="13"/>
        <v>629.9144711225186</v>
      </c>
      <c r="H143" s="32">
        <f t="shared" si="17"/>
        <v>707.7799345096192</v>
      </c>
      <c r="I143" s="32">
        <f t="shared" si="14"/>
        <v>140926.07243080135</v>
      </c>
      <c r="J143" s="18"/>
      <c r="K143" s="18"/>
    </row>
    <row r="144" spans="1:11" ht="12.75">
      <c r="A144" s="6">
        <f t="shared" si="9"/>
        <v>127</v>
      </c>
      <c r="B144" s="7">
        <f t="shared" si="10"/>
        <v>43770</v>
      </c>
      <c r="C144" s="32">
        <f t="shared" si="15"/>
        <v>140926.07243080135</v>
      </c>
      <c r="D144" s="32">
        <f t="shared" si="16"/>
        <v>1337.694405632138</v>
      </c>
      <c r="E144" s="33">
        <f t="shared" si="11"/>
        <v>0</v>
      </c>
      <c r="F144" s="32">
        <f t="shared" si="12"/>
        <v>1337.694405632138</v>
      </c>
      <c r="G144" s="32">
        <f t="shared" si="13"/>
        <v>633.0640434781311</v>
      </c>
      <c r="H144" s="32">
        <f t="shared" si="17"/>
        <v>704.6303621540068</v>
      </c>
      <c r="I144" s="32">
        <f t="shared" si="14"/>
        <v>140293.0083873232</v>
      </c>
      <c r="J144" s="18"/>
      <c r="K144" s="18"/>
    </row>
    <row r="145" spans="1:11" ht="12.75">
      <c r="A145" s="6">
        <f t="shared" si="9"/>
        <v>128</v>
      </c>
      <c r="B145" s="7">
        <f t="shared" si="10"/>
        <v>43800</v>
      </c>
      <c r="C145" s="32">
        <f t="shared" si="15"/>
        <v>140293.0083873232</v>
      </c>
      <c r="D145" s="32">
        <f t="shared" si="16"/>
        <v>1337.694405632138</v>
      </c>
      <c r="E145" s="33">
        <f t="shared" si="11"/>
        <v>0</v>
      </c>
      <c r="F145" s="32">
        <f t="shared" si="12"/>
        <v>1337.694405632138</v>
      </c>
      <c r="G145" s="32">
        <f t="shared" si="13"/>
        <v>636.2293636955218</v>
      </c>
      <c r="H145" s="32">
        <f t="shared" si="17"/>
        <v>701.4650419366161</v>
      </c>
      <c r="I145" s="32">
        <f t="shared" si="14"/>
        <v>139656.7790236277</v>
      </c>
      <c r="J145" s="18"/>
      <c r="K145" s="18"/>
    </row>
    <row r="146" spans="1:11" ht="12.75">
      <c r="A146" s="6">
        <f t="shared" si="9"/>
        <v>129</v>
      </c>
      <c r="B146" s="7">
        <f t="shared" si="10"/>
        <v>43831</v>
      </c>
      <c r="C146" s="32">
        <f t="shared" si="15"/>
        <v>139656.7790236277</v>
      </c>
      <c r="D146" s="32">
        <f t="shared" si="16"/>
        <v>1337.694405632138</v>
      </c>
      <c r="E146" s="33">
        <f t="shared" si="11"/>
        <v>0</v>
      </c>
      <c r="F146" s="32">
        <f t="shared" si="12"/>
        <v>1337.694405632138</v>
      </c>
      <c r="G146" s="32">
        <f t="shared" si="13"/>
        <v>639.4105105139995</v>
      </c>
      <c r="H146" s="32">
        <f t="shared" si="17"/>
        <v>698.2838951181384</v>
      </c>
      <c r="I146" s="32">
        <f t="shared" si="14"/>
        <v>139017.3685131137</v>
      </c>
      <c r="J146" s="18"/>
      <c r="K146" s="18"/>
    </row>
    <row r="147" spans="1:11" ht="12.75">
      <c r="A147" s="6">
        <f aca="true" t="shared" si="18" ref="A147:A210">IF(Values_Entered,A146+1,"")</f>
        <v>130</v>
      </c>
      <c r="B147" s="7">
        <f aca="true" t="shared" si="19" ref="B147:B210">IF(Pay_Num&lt;&gt;"",DATE(YEAR(B146),MONTH(B146)+1,DAY(B146)),"")</f>
        <v>43862</v>
      </c>
      <c r="C147" s="32">
        <f t="shared" si="15"/>
        <v>139017.3685131137</v>
      </c>
      <c r="D147" s="32">
        <f t="shared" si="16"/>
        <v>1337.694405632138</v>
      </c>
      <c r="E147" s="33">
        <f aca="true" t="shared" si="20" ref="E147:E210">IF(Pay_Num&lt;&gt;"",Scheduled_Extra_Payments,"")</f>
        <v>0</v>
      </c>
      <c r="F147" s="32">
        <f aca="true" t="shared" si="21" ref="F147:F210">IF(Pay_Num&lt;&gt;"",Sched_Pay+Extra_Pay,"")</f>
        <v>1337.694405632138</v>
      </c>
      <c r="G147" s="32">
        <f aca="true" t="shared" si="22" ref="G147:G210">IF(Pay_Num&lt;&gt;"",Total_Pay-Int,"")</f>
        <v>642.6075630665694</v>
      </c>
      <c r="H147" s="32">
        <f t="shared" si="17"/>
        <v>695.0868425655685</v>
      </c>
      <c r="I147" s="32">
        <f aca="true" t="shared" si="23" ref="I147:I210">IF(Pay_Num&lt;&gt;"",Beg_Bal-Princ,"")</f>
        <v>138374.76095004714</v>
      </c>
      <c r="J147" s="18"/>
      <c r="K147" s="18"/>
    </row>
    <row r="148" spans="1:11" ht="12.75">
      <c r="A148" s="6">
        <f t="shared" si="18"/>
        <v>131</v>
      </c>
      <c r="B148" s="7">
        <f t="shared" si="19"/>
        <v>43891</v>
      </c>
      <c r="C148" s="32">
        <f aca="true" t="shared" si="24" ref="C148:C211">IF(Pay_Num&lt;&gt;"",I147,"")</f>
        <v>138374.76095004714</v>
      </c>
      <c r="D148" s="32">
        <f aca="true" t="shared" si="25" ref="D148:D211">IF(Pay_Num&lt;&gt;"",Scheduled_Monthly_Payment,"")</f>
        <v>1337.694405632138</v>
      </c>
      <c r="E148" s="33">
        <f t="shared" si="20"/>
        <v>0</v>
      </c>
      <c r="F148" s="32">
        <f t="shared" si="21"/>
        <v>1337.694405632138</v>
      </c>
      <c r="G148" s="32">
        <f t="shared" si="22"/>
        <v>645.8206008819022</v>
      </c>
      <c r="H148" s="32">
        <f aca="true" t="shared" si="26" ref="H148:H211">IF(Pay_Num&lt;&gt;"",Beg_Bal*Interest_Rate/12,"")</f>
        <v>691.8738047502356</v>
      </c>
      <c r="I148" s="32">
        <f t="shared" si="23"/>
        <v>137728.94034916523</v>
      </c>
      <c r="J148" s="18"/>
      <c r="K148" s="18"/>
    </row>
    <row r="149" spans="1:11" ht="12.75">
      <c r="A149" s="6">
        <f t="shared" si="18"/>
        <v>132</v>
      </c>
      <c r="B149" s="7">
        <f t="shared" si="19"/>
        <v>43922</v>
      </c>
      <c r="C149" s="32">
        <f t="shared" si="24"/>
        <v>137728.94034916523</v>
      </c>
      <c r="D149" s="32">
        <f t="shared" si="25"/>
        <v>1337.694405632138</v>
      </c>
      <c r="E149" s="33">
        <f t="shared" si="20"/>
        <v>0</v>
      </c>
      <c r="F149" s="32">
        <f t="shared" si="21"/>
        <v>1337.694405632138</v>
      </c>
      <c r="G149" s="32">
        <f t="shared" si="22"/>
        <v>649.0497038863117</v>
      </c>
      <c r="H149" s="32">
        <f t="shared" si="26"/>
        <v>688.6447017458262</v>
      </c>
      <c r="I149" s="32">
        <f t="shared" si="23"/>
        <v>137079.8906452789</v>
      </c>
      <c r="J149" s="18"/>
      <c r="K149" s="18"/>
    </row>
    <row r="150" spans="1:11" ht="12.75">
      <c r="A150" s="6">
        <f t="shared" si="18"/>
        <v>133</v>
      </c>
      <c r="B150" s="7">
        <f t="shared" si="19"/>
        <v>43952</v>
      </c>
      <c r="C150" s="32">
        <f t="shared" si="24"/>
        <v>137079.8906452789</v>
      </c>
      <c r="D150" s="32">
        <f t="shared" si="25"/>
        <v>1337.694405632138</v>
      </c>
      <c r="E150" s="33">
        <f t="shared" si="20"/>
        <v>0</v>
      </c>
      <c r="F150" s="32">
        <f t="shared" si="21"/>
        <v>1337.694405632138</v>
      </c>
      <c r="G150" s="32">
        <f t="shared" si="22"/>
        <v>652.2949524057434</v>
      </c>
      <c r="H150" s="32">
        <f t="shared" si="26"/>
        <v>685.3994532263945</v>
      </c>
      <c r="I150" s="32">
        <f t="shared" si="23"/>
        <v>136427.59569287318</v>
      </c>
      <c r="J150" s="18"/>
      <c r="K150" s="18"/>
    </row>
    <row r="151" spans="1:11" ht="12.75">
      <c r="A151" s="6">
        <f t="shared" si="18"/>
        <v>134</v>
      </c>
      <c r="B151" s="7">
        <f t="shared" si="19"/>
        <v>43983</v>
      </c>
      <c r="C151" s="32">
        <f t="shared" si="24"/>
        <v>136427.59569287318</v>
      </c>
      <c r="D151" s="32">
        <f t="shared" si="25"/>
        <v>1337.694405632138</v>
      </c>
      <c r="E151" s="33">
        <f t="shared" si="20"/>
        <v>0</v>
      </c>
      <c r="F151" s="32">
        <f t="shared" si="21"/>
        <v>1337.694405632138</v>
      </c>
      <c r="G151" s="32">
        <f t="shared" si="22"/>
        <v>655.5564271677721</v>
      </c>
      <c r="H151" s="32">
        <f t="shared" si="26"/>
        <v>682.1379784643658</v>
      </c>
      <c r="I151" s="32">
        <f t="shared" si="23"/>
        <v>135772.03926570542</v>
      </c>
      <c r="J151" s="18"/>
      <c r="K151" s="18"/>
    </row>
    <row r="152" spans="1:11" ht="12.75">
      <c r="A152" s="6">
        <f t="shared" si="18"/>
        <v>135</v>
      </c>
      <c r="B152" s="7">
        <f t="shared" si="19"/>
        <v>44013</v>
      </c>
      <c r="C152" s="32">
        <f t="shared" si="24"/>
        <v>135772.03926570542</v>
      </c>
      <c r="D152" s="32">
        <f t="shared" si="25"/>
        <v>1337.694405632138</v>
      </c>
      <c r="E152" s="33">
        <f t="shared" si="20"/>
        <v>0</v>
      </c>
      <c r="F152" s="32">
        <f t="shared" si="21"/>
        <v>1337.694405632138</v>
      </c>
      <c r="G152" s="32">
        <f t="shared" si="22"/>
        <v>658.8342093036108</v>
      </c>
      <c r="H152" s="32">
        <f t="shared" si="26"/>
        <v>678.8601963285271</v>
      </c>
      <c r="I152" s="32">
        <f t="shared" si="23"/>
        <v>135113.2050564018</v>
      </c>
      <c r="J152" s="18"/>
      <c r="K152" s="18"/>
    </row>
    <row r="153" spans="1:11" ht="12.75">
      <c r="A153" s="6">
        <f t="shared" si="18"/>
        <v>136</v>
      </c>
      <c r="B153" s="7">
        <f t="shared" si="19"/>
        <v>44044</v>
      </c>
      <c r="C153" s="32">
        <f t="shared" si="24"/>
        <v>135113.2050564018</v>
      </c>
      <c r="D153" s="32">
        <f t="shared" si="25"/>
        <v>1337.694405632138</v>
      </c>
      <c r="E153" s="33">
        <f t="shared" si="20"/>
        <v>0</v>
      </c>
      <c r="F153" s="32">
        <f t="shared" si="21"/>
        <v>1337.694405632138</v>
      </c>
      <c r="G153" s="32">
        <f t="shared" si="22"/>
        <v>662.1283803501289</v>
      </c>
      <c r="H153" s="32">
        <f t="shared" si="26"/>
        <v>675.566025282009</v>
      </c>
      <c r="I153" s="32">
        <f t="shared" si="23"/>
        <v>134451.07667605169</v>
      </c>
      <c r="J153" s="18"/>
      <c r="K153" s="18"/>
    </row>
    <row r="154" spans="1:11" ht="12.75">
      <c r="A154" s="6">
        <f t="shared" si="18"/>
        <v>137</v>
      </c>
      <c r="B154" s="7">
        <f t="shared" si="19"/>
        <v>44075</v>
      </c>
      <c r="C154" s="32">
        <f t="shared" si="24"/>
        <v>134451.07667605169</v>
      </c>
      <c r="D154" s="32">
        <f t="shared" si="25"/>
        <v>1337.694405632138</v>
      </c>
      <c r="E154" s="33">
        <f t="shared" si="20"/>
        <v>0</v>
      </c>
      <c r="F154" s="32">
        <f t="shared" si="21"/>
        <v>1337.694405632138</v>
      </c>
      <c r="G154" s="32">
        <f t="shared" si="22"/>
        <v>665.4390222518795</v>
      </c>
      <c r="H154" s="32">
        <f t="shared" si="26"/>
        <v>672.2553833802584</v>
      </c>
      <c r="I154" s="32">
        <f t="shared" si="23"/>
        <v>133785.63765379981</v>
      </c>
      <c r="J154" s="18"/>
      <c r="K154" s="18"/>
    </row>
    <row r="155" spans="1:11" ht="12.75">
      <c r="A155" s="6">
        <f t="shared" si="18"/>
        <v>138</v>
      </c>
      <c r="B155" s="7">
        <f t="shared" si="19"/>
        <v>44105</v>
      </c>
      <c r="C155" s="32">
        <f t="shared" si="24"/>
        <v>133785.63765379981</v>
      </c>
      <c r="D155" s="32">
        <f t="shared" si="25"/>
        <v>1337.694405632138</v>
      </c>
      <c r="E155" s="33">
        <f t="shared" si="20"/>
        <v>0</v>
      </c>
      <c r="F155" s="32">
        <f t="shared" si="21"/>
        <v>1337.694405632138</v>
      </c>
      <c r="G155" s="32">
        <f t="shared" si="22"/>
        <v>668.7662173631388</v>
      </c>
      <c r="H155" s="32">
        <f t="shared" si="26"/>
        <v>668.9281882689991</v>
      </c>
      <c r="I155" s="32">
        <f t="shared" si="23"/>
        <v>133116.8714364367</v>
      </c>
      <c r="J155" s="18"/>
      <c r="K155" s="18"/>
    </row>
    <row r="156" spans="1:11" ht="12.75">
      <c r="A156" s="6">
        <f t="shared" si="18"/>
        <v>139</v>
      </c>
      <c r="B156" s="7">
        <f t="shared" si="19"/>
        <v>44136</v>
      </c>
      <c r="C156" s="32">
        <f t="shared" si="24"/>
        <v>133116.8714364367</v>
      </c>
      <c r="D156" s="32">
        <f t="shared" si="25"/>
        <v>1337.694405632138</v>
      </c>
      <c r="E156" s="33">
        <f t="shared" si="20"/>
        <v>0</v>
      </c>
      <c r="F156" s="32">
        <f t="shared" si="21"/>
        <v>1337.694405632138</v>
      </c>
      <c r="G156" s="32">
        <f t="shared" si="22"/>
        <v>672.1100484499544</v>
      </c>
      <c r="H156" s="32">
        <f t="shared" si="26"/>
        <v>665.5843571821835</v>
      </c>
      <c r="I156" s="32">
        <f t="shared" si="23"/>
        <v>132444.76138798674</v>
      </c>
      <c r="J156" s="18"/>
      <c r="K156" s="18"/>
    </row>
    <row r="157" spans="1:11" ht="12.75">
      <c r="A157" s="6">
        <f t="shared" si="18"/>
        <v>140</v>
      </c>
      <c r="B157" s="7">
        <f t="shared" si="19"/>
        <v>44166</v>
      </c>
      <c r="C157" s="32">
        <f t="shared" si="24"/>
        <v>132444.76138798674</v>
      </c>
      <c r="D157" s="32">
        <f t="shared" si="25"/>
        <v>1337.694405632138</v>
      </c>
      <c r="E157" s="33">
        <f t="shared" si="20"/>
        <v>0</v>
      </c>
      <c r="F157" s="32">
        <f t="shared" si="21"/>
        <v>1337.694405632138</v>
      </c>
      <c r="G157" s="32">
        <f t="shared" si="22"/>
        <v>675.4705986922041</v>
      </c>
      <c r="H157" s="32">
        <f t="shared" si="26"/>
        <v>662.2238069399338</v>
      </c>
      <c r="I157" s="32">
        <f t="shared" si="23"/>
        <v>131769.29078929455</v>
      </c>
      <c r="J157" s="18"/>
      <c r="K157" s="18"/>
    </row>
    <row r="158" spans="1:11" ht="12.75">
      <c r="A158" s="6">
        <f t="shared" si="18"/>
        <v>141</v>
      </c>
      <c r="B158" s="7">
        <f t="shared" si="19"/>
        <v>44197</v>
      </c>
      <c r="C158" s="32">
        <f t="shared" si="24"/>
        <v>131769.29078929455</v>
      </c>
      <c r="D158" s="32">
        <f t="shared" si="25"/>
        <v>1337.694405632138</v>
      </c>
      <c r="E158" s="33">
        <f t="shared" si="20"/>
        <v>0</v>
      </c>
      <c r="F158" s="32">
        <f t="shared" si="21"/>
        <v>1337.694405632138</v>
      </c>
      <c r="G158" s="32">
        <f t="shared" si="22"/>
        <v>678.8479516856652</v>
      </c>
      <c r="H158" s="32">
        <f t="shared" si="26"/>
        <v>658.8464539464727</v>
      </c>
      <c r="I158" s="32">
        <f t="shared" si="23"/>
        <v>131090.4428376089</v>
      </c>
      <c r="J158" s="18"/>
      <c r="K158" s="18"/>
    </row>
    <row r="159" spans="1:11" ht="12.75">
      <c r="A159" s="6">
        <f t="shared" si="18"/>
        <v>142</v>
      </c>
      <c r="B159" s="7">
        <f t="shared" si="19"/>
        <v>44228</v>
      </c>
      <c r="C159" s="32">
        <f t="shared" si="24"/>
        <v>131090.4428376089</v>
      </c>
      <c r="D159" s="32">
        <f t="shared" si="25"/>
        <v>1337.694405632138</v>
      </c>
      <c r="E159" s="33">
        <f t="shared" si="20"/>
        <v>0</v>
      </c>
      <c r="F159" s="32">
        <f t="shared" si="21"/>
        <v>1337.694405632138</v>
      </c>
      <c r="G159" s="32">
        <f t="shared" si="22"/>
        <v>682.2421914440935</v>
      </c>
      <c r="H159" s="32">
        <f t="shared" si="26"/>
        <v>655.4522141880444</v>
      </c>
      <c r="I159" s="32">
        <f t="shared" si="23"/>
        <v>130408.2006461648</v>
      </c>
      <c r="J159" s="18"/>
      <c r="K159" s="18"/>
    </row>
    <row r="160" spans="1:11" ht="12.75">
      <c r="A160" s="6">
        <f t="shared" si="18"/>
        <v>143</v>
      </c>
      <c r="B160" s="7">
        <f t="shared" si="19"/>
        <v>44256</v>
      </c>
      <c r="C160" s="32">
        <f t="shared" si="24"/>
        <v>130408.2006461648</v>
      </c>
      <c r="D160" s="32">
        <f t="shared" si="25"/>
        <v>1337.694405632138</v>
      </c>
      <c r="E160" s="33">
        <f t="shared" si="20"/>
        <v>0</v>
      </c>
      <c r="F160" s="32">
        <f t="shared" si="21"/>
        <v>1337.694405632138</v>
      </c>
      <c r="G160" s="32">
        <f t="shared" si="22"/>
        <v>685.6534024013139</v>
      </c>
      <c r="H160" s="32">
        <f t="shared" si="26"/>
        <v>652.041003230824</v>
      </c>
      <c r="I160" s="32">
        <f t="shared" si="23"/>
        <v>129722.54724376349</v>
      </c>
      <c r="J160" s="18"/>
      <c r="K160" s="18"/>
    </row>
    <row r="161" spans="1:11" ht="12.75">
      <c r="A161" s="6">
        <f t="shared" si="18"/>
        <v>144</v>
      </c>
      <c r="B161" s="7">
        <f t="shared" si="19"/>
        <v>44287</v>
      </c>
      <c r="C161" s="32">
        <f t="shared" si="24"/>
        <v>129722.54724376349</v>
      </c>
      <c r="D161" s="32">
        <f t="shared" si="25"/>
        <v>1337.694405632138</v>
      </c>
      <c r="E161" s="33">
        <f t="shared" si="20"/>
        <v>0</v>
      </c>
      <c r="F161" s="32">
        <f t="shared" si="21"/>
        <v>1337.694405632138</v>
      </c>
      <c r="G161" s="32">
        <f t="shared" si="22"/>
        <v>689.0816694133205</v>
      </c>
      <c r="H161" s="32">
        <f t="shared" si="26"/>
        <v>648.6127362188174</v>
      </c>
      <c r="I161" s="32">
        <f t="shared" si="23"/>
        <v>129033.46557435016</v>
      </c>
      <c r="J161" s="18"/>
      <c r="K161" s="18"/>
    </row>
    <row r="162" spans="1:11" ht="12.75">
      <c r="A162" s="6">
        <f t="shared" si="18"/>
        <v>145</v>
      </c>
      <c r="B162" s="7">
        <f t="shared" si="19"/>
        <v>44317</v>
      </c>
      <c r="C162" s="32">
        <f t="shared" si="24"/>
        <v>129033.46557435016</v>
      </c>
      <c r="D162" s="32">
        <f t="shared" si="25"/>
        <v>1337.694405632138</v>
      </c>
      <c r="E162" s="33">
        <f t="shared" si="20"/>
        <v>0</v>
      </c>
      <c r="F162" s="32">
        <f t="shared" si="21"/>
        <v>1337.694405632138</v>
      </c>
      <c r="G162" s="32">
        <f t="shared" si="22"/>
        <v>692.5270777603871</v>
      </c>
      <c r="H162" s="32">
        <f t="shared" si="26"/>
        <v>645.1673278717508</v>
      </c>
      <c r="I162" s="32">
        <f t="shared" si="23"/>
        <v>128340.93849658978</v>
      </c>
      <c r="J162" s="18"/>
      <c r="K162" s="18"/>
    </row>
    <row r="163" spans="1:11" ht="12.75">
      <c r="A163" s="6">
        <f t="shared" si="18"/>
        <v>146</v>
      </c>
      <c r="B163" s="7">
        <f t="shared" si="19"/>
        <v>44348</v>
      </c>
      <c r="C163" s="32">
        <f t="shared" si="24"/>
        <v>128340.93849658978</v>
      </c>
      <c r="D163" s="32">
        <f t="shared" si="25"/>
        <v>1337.694405632138</v>
      </c>
      <c r="E163" s="33">
        <f t="shared" si="20"/>
        <v>0</v>
      </c>
      <c r="F163" s="32">
        <f t="shared" si="21"/>
        <v>1337.694405632138</v>
      </c>
      <c r="G163" s="32">
        <f t="shared" si="22"/>
        <v>695.989713149189</v>
      </c>
      <c r="H163" s="32">
        <f t="shared" si="26"/>
        <v>641.7046924829489</v>
      </c>
      <c r="I163" s="32">
        <f t="shared" si="23"/>
        <v>127644.94878344059</v>
      </c>
      <c r="J163" s="18"/>
      <c r="K163" s="18"/>
    </row>
    <row r="164" spans="1:11" ht="12.75">
      <c r="A164" s="6">
        <f t="shared" si="18"/>
        <v>147</v>
      </c>
      <c r="B164" s="7">
        <f t="shared" si="19"/>
        <v>44378</v>
      </c>
      <c r="C164" s="32">
        <f t="shared" si="24"/>
        <v>127644.94878344059</v>
      </c>
      <c r="D164" s="32">
        <f t="shared" si="25"/>
        <v>1337.694405632138</v>
      </c>
      <c r="E164" s="33">
        <f t="shared" si="20"/>
        <v>0</v>
      </c>
      <c r="F164" s="32">
        <f t="shared" si="21"/>
        <v>1337.694405632138</v>
      </c>
      <c r="G164" s="32">
        <f t="shared" si="22"/>
        <v>699.469661714935</v>
      </c>
      <c r="H164" s="32">
        <f t="shared" si="26"/>
        <v>638.2247439172029</v>
      </c>
      <c r="I164" s="32">
        <f t="shared" si="23"/>
        <v>126945.47912172566</v>
      </c>
      <c r="J164" s="18"/>
      <c r="K164" s="18"/>
    </row>
    <row r="165" spans="1:11" ht="12.75">
      <c r="A165" s="6">
        <f t="shared" si="18"/>
        <v>148</v>
      </c>
      <c r="B165" s="7">
        <f t="shared" si="19"/>
        <v>44409</v>
      </c>
      <c r="C165" s="32">
        <f t="shared" si="24"/>
        <v>126945.47912172566</v>
      </c>
      <c r="D165" s="32">
        <f t="shared" si="25"/>
        <v>1337.694405632138</v>
      </c>
      <c r="E165" s="33">
        <f t="shared" si="20"/>
        <v>0</v>
      </c>
      <c r="F165" s="32">
        <f t="shared" si="21"/>
        <v>1337.694405632138</v>
      </c>
      <c r="G165" s="32">
        <f t="shared" si="22"/>
        <v>702.9670100235096</v>
      </c>
      <c r="H165" s="32">
        <f t="shared" si="26"/>
        <v>634.7273956086283</v>
      </c>
      <c r="I165" s="32">
        <f t="shared" si="23"/>
        <v>126242.51211170215</v>
      </c>
      <c r="J165" s="18"/>
      <c r="K165" s="18"/>
    </row>
    <row r="166" spans="1:11" ht="12.75">
      <c r="A166" s="6">
        <f t="shared" si="18"/>
        <v>149</v>
      </c>
      <c r="B166" s="7">
        <f t="shared" si="19"/>
        <v>44440</v>
      </c>
      <c r="C166" s="32">
        <f t="shared" si="24"/>
        <v>126242.51211170215</v>
      </c>
      <c r="D166" s="32">
        <f t="shared" si="25"/>
        <v>1337.694405632138</v>
      </c>
      <c r="E166" s="33">
        <f t="shared" si="20"/>
        <v>0</v>
      </c>
      <c r="F166" s="32">
        <f t="shared" si="21"/>
        <v>1337.694405632138</v>
      </c>
      <c r="G166" s="32">
        <f t="shared" si="22"/>
        <v>706.4818450736271</v>
      </c>
      <c r="H166" s="32">
        <f t="shared" si="26"/>
        <v>631.2125605585107</v>
      </c>
      <c r="I166" s="32">
        <f t="shared" si="23"/>
        <v>125536.03026662853</v>
      </c>
      <c r="J166" s="18"/>
      <c r="K166" s="18"/>
    </row>
    <row r="167" spans="1:11" ht="12.75">
      <c r="A167" s="6">
        <f t="shared" si="18"/>
        <v>150</v>
      </c>
      <c r="B167" s="7">
        <f t="shared" si="19"/>
        <v>44470</v>
      </c>
      <c r="C167" s="32">
        <f t="shared" si="24"/>
        <v>125536.03026662853</v>
      </c>
      <c r="D167" s="32">
        <f t="shared" si="25"/>
        <v>1337.694405632138</v>
      </c>
      <c r="E167" s="33">
        <f t="shared" si="20"/>
        <v>0</v>
      </c>
      <c r="F167" s="32">
        <f t="shared" si="21"/>
        <v>1337.694405632138</v>
      </c>
      <c r="G167" s="32">
        <f t="shared" si="22"/>
        <v>710.0142542989953</v>
      </c>
      <c r="H167" s="32">
        <f t="shared" si="26"/>
        <v>627.6801513331426</v>
      </c>
      <c r="I167" s="32">
        <f t="shared" si="23"/>
        <v>124826.01601232954</v>
      </c>
      <c r="J167" s="18"/>
      <c r="K167" s="18"/>
    </row>
    <row r="168" spans="1:11" ht="12.75">
      <c r="A168" s="6">
        <f t="shared" si="18"/>
        <v>151</v>
      </c>
      <c r="B168" s="7">
        <f t="shared" si="19"/>
        <v>44501</v>
      </c>
      <c r="C168" s="32">
        <f t="shared" si="24"/>
        <v>124826.01601232954</v>
      </c>
      <c r="D168" s="32">
        <f t="shared" si="25"/>
        <v>1337.694405632138</v>
      </c>
      <c r="E168" s="33">
        <f t="shared" si="20"/>
        <v>0</v>
      </c>
      <c r="F168" s="32">
        <f t="shared" si="21"/>
        <v>1337.694405632138</v>
      </c>
      <c r="G168" s="32">
        <f t="shared" si="22"/>
        <v>713.5643255704903</v>
      </c>
      <c r="H168" s="32">
        <f t="shared" si="26"/>
        <v>624.1300800616476</v>
      </c>
      <c r="I168" s="32">
        <f t="shared" si="23"/>
        <v>124112.45168675904</v>
      </c>
      <c r="J168" s="18"/>
      <c r="K168" s="18"/>
    </row>
    <row r="169" spans="1:11" ht="12.75">
      <c r="A169" s="6">
        <f t="shared" si="18"/>
        <v>152</v>
      </c>
      <c r="B169" s="7">
        <f t="shared" si="19"/>
        <v>44531</v>
      </c>
      <c r="C169" s="32">
        <f t="shared" si="24"/>
        <v>124112.45168675904</v>
      </c>
      <c r="D169" s="32">
        <f t="shared" si="25"/>
        <v>1337.694405632138</v>
      </c>
      <c r="E169" s="33">
        <f t="shared" si="20"/>
        <v>0</v>
      </c>
      <c r="F169" s="32">
        <f t="shared" si="21"/>
        <v>1337.694405632138</v>
      </c>
      <c r="G169" s="32">
        <f t="shared" si="22"/>
        <v>717.1321471983428</v>
      </c>
      <c r="H169" s="32">
        <f t="shared" si="26"/>
        <v>620.5622584337951</v>
      </c>
      <c r="I169" s="32">
        <f t="shared" si="23"/>
        <v>123395.3195395607</v>
      </c>
      <c r="J169" s="18"/>
      <c r="K169" s="18"/>
    </row>
    <row r="170" spans="1:11" ht="12.75">
      <c r="A170" s="6">
        <f t="shared" si="18"/>
        <v>153</v>
      </c>
      <c r="B170" s="7">
        <f t="shared" si="19"/>
        <v>44562</v>
      </c>
      <c r="C170" s="32">
        <f t="shared" si="24"/>
        <v>123395.3195395607</v>
      </c>
      <c r="D170" s="32">
        <f t="shared" si="25"/>
        <v>1337.694405632138</v>
      </c>
      <c r="E170" s="33">
        <f t="shared" si="20"/>
        <v>0</v>
      </c>
      <c r="F170" s="32">
        <f t="shared" si="21"/>
        <v>1337.694405632138</v>
      </c>
      <c r="G170" s="32">
        <f t="shared" si="22"/>
        <v>720.7178079343344</v>
      </c>
      <c r="H170" s="32">
        <f t="shared" si="26"/>
        <v>616.9765976978035</v>
      </c>
      <c r="I170" s="32">
        <f t="shared" si="23"/>
        <v>122674.60173162638</v>
      </c>
      <c r="J170" s="18"/>
      <c r="K170" s="18"/>
    </row>
    <row r="171" spans="1:11" ht="12.75">
      <c r="A171" s="6">
        <f t="shared" si="18"/>
        <v>154</v>
      </c>
      <c r="B171" s="7">
        <f t="shared" si="19"/>
        <v>44593</v>
      </c>
      <c r="C171" s="32">
        <f t="shared" si="24"/>
        <v>122674.60173162638</v>
      </c>
      <c r="D171" s="32">
        <f t="shared" si="25"/>
        <v>1337.694405632138</v>
      </c>
      <c r="E171" s="33">
        <f t="shared" si="20"/>
        <v>0</v>
      </c>
      <c r="F171" s="32">
        <f t="shared" si="21"/>
        <v>1337.694405632138</v>
      </c>
      <c r="G171" s="32">
        <f t="shared" si="22"/>
        <v>724.321396974006</v>
      </c>
      <c r="H171" s="32">
        <f t="shared" si="26"/>
        <v>613.3730086581319</v>
      </c>
      <c r="I171" s="32">
        <f t="shared" si="23"/>
        <v>121950.28033465237</v>
      </c>
      <c r="J171" s="18"/>
      <c r="K171" s="18"/>
    </row>
    <row r="172" spans="1:11" ht="12.75">
      <c r="A172" s="6">
        <f t="shared" si="18"/>
        <v>155</v>
      </c>
      <c r="B172" s="7">
        <f t="shared" si="19"/>
        <v>44621</v>
      </c>
      <c r="C172" s="32">
        <f t="shared" si="24"/>
        <v>121950.28033465237</v>
      </c>
      <c r="D172" s="32">
        <f t="shared" si="25"/>
        <v>1337.694405632138</v>
      </c>
      <c r="E172" s="33">
        <f t="shared" si="20"/>
        <v>0</v>
      </c>
      <c r="F172" s="32">
        <f t="shared" si="21"/>
        <v>1337.694405632138</v>
      </c>
      <c r="G172" s="32">
        <f t="shared" si="22"/>
        <v>727.943003958876</v>
      </c>
      <c r="H172" s="32">
        <f t="shared" si="26"/>
        <v>609.7514016732619</v>
      </c>
      <c r="I172" s="32">
        <f t="shared" si="23"/>
        <v>121222.3373306935</v>
      </c>
      <c r="J172" s="18"/>
      <c r="K172" s="18"/>
    </row>
    <row r="173" spans="1:11" ht="12.75">
      <c r="A173" s="6">
        <f t="shared" si="18"/>
        <v>156</v>
      </c>
      <c r="B173" s="7">
        <f t="shared" si="19"/>
        <v>44652</v>
      </c>
      <c r="C173" s="32">
        <f t="shared" si="24"/>
        <v>121222.3373306935</v>
      </c>
      <c r="D173" s="32">
        <f t="shared" si="25"/>
        <v>1337.694405632138</v>
      </c>
      <c r="E173" s="33">
        <f t="shared" si="20"/>
        <v>0</v>
      </c>
      <c r="F173" s="32">
        <f t="shared" si="21"/>
        <v>1337.694405632138</v>
      </c>
      <c r="G173" s="32">
        <f t="shared" si="22"/>
        <v>731.5827189786704</v>
      </c>
      <c r="H173" s="32">
        <f t="shared" si="26"/>
        <v>606.1116866534675</v>
      </c>
      <c r="I173" s="32">
        <f t="shared" si="23"/>
        <v>120490.75461171483</v>
      </c>
      <c r="J173" s="18"/>
      <c r="K173" s="18"/>
    </row>
    <row r="174" spans="1:11" ht="12.75">
      <c r="A174" s="6">
        <f t="shared" si="18"/>
        <v>157</v>
      </c>
      <c r="B174" s="7">
        <f t="shared" si="19"/>
        <v>44682</v>
      </c>
      <c r="C174" s="32">
        <f t="shared" si="24"/>
        <v>120490.75461171483</v>
      </c>
      <c r="D174" s="32">
        <f t="shared" si="25"/>
        <v>1337.694405632138</v>
      </c>
      <c r="E174" s="33">
        <f t="shared" si="20"/>
        <v>0</v>
      </c>
      <c r="F174" s="32">
        <f t="shared" si="21"/>
        <v>1337.694405632138</v>
      </c>
      <c r="G174" s="32">
        <f t="shared" si="22"/>
        <v>735.2406325735637</v>
      </c>
      <c r="H174" s="32">
        <f t="shared" si="26"/>
        <v>602.4537730585741</v>
      </c>
      <c r="I174" s="32">
        <f t="shared" si="23"/>
        <v>119755.51397914127</v>
      </c>
      <c r="J174" s="18"/>
      <c r="K174" s="18"/>
    </row>
    <row r="175" spans="1:11" ht="12.75">
      <c r="A175" s="6">
        <f t="shared" si="18"/>
        <v>158</v>
      </c>
      <c r="B175" s="7">
        <f t="shared" si="19"/>
        <v>44713</v>
      </c>
      <c r="C175" s="32">
        <f t="shared" si="24"/>
        <v>119755.51397914127</v>
      </c>
      <c r="D175" s="32">
        <f t="shared" si="25"/>
        <v>1337.694405632138</v>
      </c>
      <c r="E175" s="33">
        <f t="shared" si="20"/>
        <v>0</v>
      </c>
      <c r="F175" s="32">
        <f t="shared" si="21"/>
        <v>1337.694405632138</v>
      </c>
      <c r="G175" s="32">
        <f t="shared" si="22"/>
        <v>738.9168357364316</v>
      </c>
      <c r="H175" s="32">
        <f t="shared" si="26"/>
        <v>598.7775698957063</v>
      </c>
      <c r="I175" s="32">
        <f t="shared" si="23"/>
        <v>119016.59714340484</v>
      </c>
      <c r="J175" s="18"/>
      <c r="K175" s="18"/>
    </row>
    <row r="176" spans="1:11" ht="12.75">
      <c r="A176" s="6">
        <f t="shared" si="18"/>
        <v>159</v>
      </c>
      <c r="B176" s="7">
        <f t="shared" si="19"/>
        <v>44743</v>
      </c>
      <c r="C176" s="32">
        <f t="shared" si="24"/>
        <v>119016.59714340484</v>
      </c>
      <c r="D176" s="32">
        <f t="shared" si="25"/>
        <v>1337.694405632138</v>
      </c>
      <c r="E176" s="33">
        <f t="shared" si="20"/>
        <v>0</v>
      </c>
      <c r="F176" s="32">
        <f t="shared" si="21"/>
        <v>1337.694405632138</v>
      </c>
      <c r="G176" s="32">
        <f t="shared" si="22"/>
        <v>742.6114199151137</v>
      </c>
      <c r="H176" s="32">
        <f t="shared" si="26"/>
        <v>595.0829857170241</v>
      </c>
      <c r="I176" s="32">
        <f t="shared" si="23"/>
        <v>118273.98572348972</v>
      </c>
      <c r="J176" s="18"/>
      <c r="K176" s="18"/>
    </row>
    <row r="177" spans="1:11" ht="12.75">
      <c r="A177" s="6">
        <f t="shared" si="18"/>
        <v>160</v>
      </c>
      <c r="B177" s="7">
        <f t="shared" si="19"/>
        <v>44774</v>
      </c>
      <c r="C177" s="32">
        <f t="shared" si="24"/>
        <v>118273.98572348972</v>
      </c>
      <c r="D177" s="32">
        <f t="shared" si="25"/>
        <v>1337.694405632138</v>
      </c>
      <c r="E177" s="33">
        <f t="shared" si="20"/>
        <v>0</v>
      </c>
      <c r="F177" s="32">
        <f t="shared" si="21"/>
        <v>1337.694405632138</v>
      </c>
      <c r="G177" s="32">
        <f t="shared" si="22"/>
        <v>746.3244770146893</v>
      </c>
      <c r="H177" s="32">
        <f t="shared" si="26"/>
        <v>591.3699286174486</v>
      </c>
      <c r="I177" s="32">
        <f t="shared" si="23"/>
        <v>117527.66124647504</v>
      </c>
      <c r="J177" s="18"/>
      <c r="K177" s="18"/>
    </row>
    <row r="178" spans="1:11" ht="12.75">
      <c r="A178" s="6">
        <f t="shared" si="18"/>
        <v>161</v>
      </c>
      <c r="B178" s="7">
        <f t="shared" si="19"/>
        <v>44805</v>
      </c>
      <c r="C178" s="32">
        <f t="shared" si="24"/>
        <v>117527.66124647504</v>
      </c>
      <c r="D178" s="32">
        <f t="shared" si="25"/>
        <v>1337.694405632138</v>
      </c>
      <c r="E178" s="33">
        <f t="shared" si="20"/>
        <v>0</v>
      </c>
      <c r="F178" s="32">
        <f t="shared" si="21"/>
        <v>1337.694405632138</v>
      </c>
      <c r="G178" s="32">
        <f t="shared" si="22"/>
        <v>750.0560993997627</v>
      </c>
      <c r="H178" s="32">
        <f t="shared" si="26"/>
        <v>587.6383062323752</v>
      </c>
      <c r="I178" s="32">
        <f t="shared" si="23"/>
        <v>116777.60514707527</v>
      </c>
      <c r="J178" s="18"/>
      <c r="K178" s="18"/>
    </row>
    <row r="179" spans="1:11" ht="12.75">
      <c r="A179" s="6">
        <f t="shared" si="18"/>
        <v>162</v>
      </c>
      <c r="B179" s="7">
        <f t="shared" si="19"/>
        <v>44835</v>
      </c>
      <c r="C179" s="32">
        <f t="shared" si="24"/>
        <v>116777.60514707527</v>
      </c>
      <c r="D179" s="32">
        <f t="shared" si="25"/>
        <v>1337.694405632138</v>
      </c>
      <c r="E179" s="33">
        <f t="shared" si="20"/>
        <v>0</v>
      </c>
      <c r="F179" s="32">
        <f t="shared" si="21"/>
        <v>1337.694405632138</v>
      </c>
      <c r="G179" s="32">
        <f t="shared" si="22"/>
        <v>753.8063798967615</v>
      </c>
      <c r="H179" s="32">
        <f t="shared" si="26"/>
        <v>583.8880257353763</v>
      </c>
      <c r="I179" s="32">
        <f t="shared" si="23"/>
        <v>116023.79876717851</v>
      </c>
      <c r="J179" s="18"/>
      <c r="K179" s="18"/>
    </row>
    <row r="180" spans="1:11" ht="12.75">
      <c r="A180" s="6">
        <f t="shared" si="18"/>
        <v>163</v>
      </c>
      <c r="B180" s="7">
        <f t="shared" si="19"/>
        <v>44866</v>
      </c>
      <c r="C180" s="32">
        <f t="shared" si="24"/>
        <v>116023.79876717851</v>
      </c>
      <c r="D180" s="32">
        <f t="shared" si="25"/>
        <v>1337.694405632138</v>
      </c>
      <c r="E180" s="33">
        <f t="shared" si="20"/>
        <v>0</v>
      </c>
      <c r="F180" s="32">
        <f t="shared" si="21"/>
        <v>1337.694405632138</v>
      </c>
      <c r="G180" s="32">
        <f t="shared" si="22"/>
        <v>757.5754117962454</v>
      </c>
      <c r="H180" s="32">
        <f t="shared" si="26"/>
        <v>580.1189938358925</v>
      </c>
      <c r="I180" s="32">
        <f t="shared" si="23"/>
        <v>115266.22335538226</v>
      </c>
      <c r="J180" s="18"/>
      <c r="K180" s="18"/>
    </row>
    <row r="181" spans="1:11" ht="12.75">
      <c r="A181" s="6">
        <f t="shared" si="18"/>
        <v>164</v>
      </c>
      <c r="B181" s="7">
        <f t="shared" si="19"/>
        <v>44896</v>
      </c>
      <c r="C181" s="32">
        <f t="shared" si="24"/>
        <v>115266.22335538226</v>
      </c>
      <c r="D181" s="32">
        <f t="shared" si="25"/>
        <v>1337.694405632138</v>
      </c>
      <c r="E181" s="33">
        <f t="shared" si="20"/>
        <v>0</v>
      </c>
      <c r="F181" s="32">
        <f t="shared" si="21"/>
        <v>1337.694405632138</v>
      </c>
      <c r="G181" s="32">
        <f t="shared" si="22"/>
        <v>761.3632888552266</v>
      </c>
      <c r="H181" s="32">
        <f t="shared" si="26"/>
        <v>576.3311167769112</v>
      </c>
      <c r="I181" s="32">
        <f t="shared" si="23"/>
        <v>114504.86006652704</v>
      </c>
      <c r="J181" s="18"/>
      <c r="K181" s="18"/>
    </row>
    <row r="182" spans="1:11" ht="12.75">
      <c r="A182" s="6">
        <f t="shared" si="18"/>
        <v>165</v>
      </c>
      <c r="B182" s="7">
        <f t="shared" si="19"/>
        <v>44927</v>
      </c>
      <c r="C182" s="32">
        <f t="shared" si="24"/>
        <v>114504.86006652704</v>
      </c>
      <c r="D182" s="32">
        <f t="shared" si="25"/>
        <v>1337.694405632138</v>
      </c>
      <c r="E182" s="33">
        <f t="shared" si="20"/>
        <v>0</v>
      </c>
      <c r="F182" s="32">
        <f t="shared" si="21"/>
        <v>1337.694405632138</v>
      </c>
      <c r="G182" s="32">
        <f t="shared" si="22"/>
        <v>765.1701052995028</v>
      </c>
      <c r="H182" s="32">
        <f t="shared" si="26"/>
        <v>572.5243003326351</v>
      </c>
      <c r="I182" s="32">
        <f t="shared" si="23"/>
        <v>113739.68996122753</v>
      </c>
      <c r="J182" s="18"/>
      <c r="K182" s="18"/>
    </row>
    <row r="183" spans="1:11" ht="12.75">
      <c r="A183" s="6">
        <f t="shared" si="18"/>
        <v>166</v>
      </c>
      <c r="B183" s="7">
        <f t="shared" si="19"/>
        <v>44958</v>
      </c>
      <c r="C183" s="32">
        <f t="shared" si="24"/>
        <v>113739.68996122753</v>
      </c>
      <c r="D183" s="32">
        <f t="shared" si="25"/>
        <v>1337.694405632138</v>
      </c>
      <c r="E183" s="33">
        <f t="shared" si="20"/>
        <v>0</v>
      </c>
      <c r="F183" s="32">
        <f t="shared" si="21"/>
        <v>1337.694405632138</v>
      </c>
      <c r="G183" s="32">
        <f t="shared" si="22"/>
        <v>768.9959558260002</v>
      </c>
      <c r="H183" s="32">
        <f t="shared" si="26"/>
        <v>568.6984498061377</v>
      </c>
      <c r="I183" s="32">
        <f t="shared" si="23"/>
        <v>112970.69400540153</v>
      </c>
      <c r="J183" s="18"/>
      <c r="K183" s="18"/>
    </row>
    <row r="184" spans="1:11" ht="12.75">
      <c r="A184" s="6">
        <f t="shared" si="18"/>
        <v>167</v>
      </c>
      <c r="B184" s="7">
        <f t="shared" si="19"/>
        <v>44986</v>
      </c>
      <c r="C184" s="32">
        <f t="shared" si="24"/>
        <v>112970.69400540153</v>
      </c>
      <c r="D184" s="32">
        <f t="shared" si="25"/>
        <v>1337.694405632138</v>
      </c>
      <c r="E184" s="33">
        <f t="shared" si="20"/>
        <v>0</v>
      </c>
      <c r="F184" s="32">
        <f t="shared" si="21"/>
        <v>1337.694405632138</v>
      </c>
      <c r="G184" s="32">
        <f t="shared" si="22"/>
        <v>772.8409356051303</v>
      </c>
      <c r="H184" s="32">
        <f t="shared" si="26"/>
        <v>564.8534700270076</v>
      </c>
      <c r="I184" s="32">
        <f t="shared" si="23"/>
        <v>112197.8530697964</v>
      </c>
      <c r="J184" s="18"/>
      <c r="K184" s="18"/>
    </row>
    <row r="185" spans="1:11" ht="12.75">
      <c r="A185" s="6">
        <f t="shared" si="18"/>
        <v>168</v>
      </c>
      <c r="B185" s="7">
        <f t="shared" si="19"/>
        <v>45017</v>
      </c>
      <c r="C185" s="32">
        <f t="shared" si="24"/>
        <v>112197.8530697964</v>
      </c>
      <c r="D185" s="32">
        <f t="shared" si="25"/>
        <v>1337.694405632138</v>
      </c>
      <c r="E185" s="33">
        <f t="shared" si="20"/>
        <v>0</v>
      </c>
      <c r="F185" s="32">
        <f t="shared" si="21"/>
        <v>1337.694405632138</v>
      </c>
      <c r="G185" s="32">
        <f t="shared" si="22"/>
        <v>776.7051402831559</v>
      </c>
      <c r="H185" s="32">
        <f t="shared" si="26"/>
        <v>560.989265348982</v>
      </c>
      <c r="I185" s="32">
        <f t="shared" si="23"/>
        <v>111421.14792951324</v>
      </c>
      <c r="J185" s="18"/>
      <c r="K185" s="18"/>
    </row>
    <row r="186" spans="1:11" ht="12.75">
      <c r="A186" s="6">
        <f t="shared" si="18"/>
        <v>169</v>
      </c>
      <c r="B186" s="7">
        <f t="shared" si="19"/>
        <v>45047</v>
      </c>
      <c r="C186" s="32">
        <f t="shared" si="24"/>
        <v>111421.14792951324</v>
      </c>
      <c r="D186" s="32">
        <f t="shared" si="25"/>
        <v>1337.694405632138</v>
      </c>
      <c r="E186" s="33">
        <f t="shared" si="20"/>
        <v>0</v>
      </c>
      <c r="F186" s="32">
        <f t="shared" si="21"/>
        <v>1337.694405632138</v>
      </c>
      <c r="G186" s="32">
        <f t="shared" si="22"/>
        <v>780.5886659845717</v>
      </c>
      <c r="H186" s="32">
        <f t="shared" si="26"/>
        <v>557.1057396475662</v>
      </c>
      <c r="I186" s="32">
        <f t="shared" si="23"/>
        <v>110640.55926352867</v>
      </c>
      <c r="J186" s="18"/>
      <c r="K186" s="18"/>
    </row>
    <row r="187" spans="1:11" ht="12.75">
      <c r="A187" s="6">
        <f t="shared" si="18"/>
        <v>170</v>
      </c>
      <c r="B187" s="7">
        <f t="shared" si="19"/>
        <v>45078</v>
      </c>
      <c r="C187" s="32">
        <f t="shared" si="24"/>
        <v>110640.55926352867</v>
      </c>
      <c r="D187" s="32">
        <f t="shared" si="25"/>
        <v>1337.694405632138</v>
      </c>
      <c r="E187" s="33">
        <f t="shared" si="20"/>
        <v>0</v>
      </c>
      <c r="F187" s="32">
        <f t="shared" si="21"/>
        <v>1337.694405632138</v>
      </c>
      <c r="G187" s="32">
        <f t="shared" si="22"/>
        <v>784.4916093144946</v>
      </c>
      <c r="H187" s="32">
        <f t="shared" si="26"/>
        <v>553.2027963176433</v>
      </c>
      <c r="I187" s="32">
        <f t="shared" si="23"/>
        <v>109856.06765421417</v>
      </c>
      <c r="J187" s="18"/>
      <c r="K187" s="18"/>
    </row>
    <row r="188" spans="1:11" ht="12.75">
      <c r="A188" s="6">
        <f t="shared" si="18"/>
        <v>171</v>
      </c>
      <c r="B188" s="7">
        <f t="shared" si="19"/>
        <v>45108</v>
      </c>
      <c r="C188" s="32">
        <f t="shared" si="24"/>
        <v>109856.06765421417</v>
      </c>
      <c r="D188" s="32">
        <f t="shared" si="25"/>
        <v>1337.694405632138</v>
      </c>
      <c r="E188" s="33">
        <f t="shared" si="20"/>
        <v>0</v>
      </c>
      <c r="F188" s="32">
        <f t="shared" si="21"/>
        <v>1337.694405632138</v>
      </c>
      <c r="G188" s="32">
        <f t="shared" si="22"/>
        <v>788.414067361067</v>
      </c>
      <c r="H188" s="32">
        <f t="shared" si="26"/>
        <v>549.2803382710708</v>
      </c>
      <c r="I188" s="32">
        <f t="shared" si="23"/>
        <v>109067.6535868531</v>
      </c>
      <c r="J188" s="18"/>
      <c r="K188" s="18"/>
    </row>
    <row r="189" spans="1:11" ht="12.75">
      <c r="A189" s="6">
        <f t="shared" si="18"/>
        <v>172</v>
      </c>
      <c r="B189" s="7">
        <f t="shared" si="19"/>
        <v>45139</v>
      </c>
      <c r="C189" s="32">
        <f t="shared" si="24"/>
        <v>109067.6535868531</v>
      </c>
      <c r="D189" s="32">
        <f t="shared" si="25"/>
        <v>1337.694405632138</v>
      </c>
      <c r="E189" s="33">
        <f t="shared" si="20"/>
        <v>0</v>
      </c>
      <c r="F189" s="32">
        <f t="shared" si="21"/>
        <v>1337.694405632138</v>
      </c>
      <c r="G189" s="32">
        <f t="shared" si="22"/>
        <v>792.3561376978724</v>
      </c>
      <c r="H189" s="32">
        <f t="shared" si="26"/>
        <v>545.3382679342654</v>
      </c>
      <c r="I189" s="32">
        <f t="shared" si="23"/>
        <v>108275.29744915523</v>
      </c>
      <c r="J189" s="18"/>
      <c r="K189" s="18"/>
    </row>
    <row r="190" spans="1:11" ht="12.75">
      <c r="A190" s="6">
        <f t="shared" si="18"/>
        <v>173</v>
      </c>
      <c r="B190" s="7">
        <f t="shared" si="19"/>
        <v>45170</v>
      </c>
      <c r="C190" s="32">
        <f t="shared" si="24"/>
        <v>108275.29744915523</v>
      </c>
      <c r="D190" s="32">
        <f t="shared" si="25"/>
        <v>1337.694405632138</v>
      </c>
      <c r="E190" s="33">
        <f t="shared" si="20"/>
        <v>0</v>
      </c>
      <c r="F190" s="32">
        <f t="shared" si="21"/>
        <v>1337.694405632138</v>
      </c>
      <c r="G190" s="32">
        <f t="shared" si="22"/>
        <v>796.3179183863617</v>
      </c>
      <c r="H190" s="32">
        <f t="shared" si="26"/>
        <v>541.3764872457762</v>
      </c>
      <c r="I190" s="32">
        <f t="shared" si="23"/>
        <v>107478.97953076886</v>
      </c>
      <c r="J190" s="18"/>
      <c r="K190" s="18"/>
    </row>
    <row r="191" spans="1:11" ht="12.75">
      <c r="A191" s="6">
        <f t="shared" si="18"/>
        <v>174</v>
      </c>
      <c r="B191" s="7">
        <f t="shared" si="19"/>
        <v>45200</v>
      </c>
      <c r="C191" s="32">
        <f t="shared" si="24"/>
        <v>107478.97953076886</v>
      </c>
      <c r="D191" s="32">
        <f t="shared" si="25"/>
        <v>1337.694405632138</v>
      </c>
      <c r="E191" s="33">
        <f t="shared" si="20"/>
        <v>0</v>
      </c>
      <c r="F191" s="32">
        <f t="shared" si="21"/>
        <v>1337.694405632138</v>
      </c>
      <c r="G191" s="32">
        <f t="shared" si="22"/>
        <v>800.2995079782936</v>
      </c>
      <c r="H191" s="32">
        <f t="shared" si="26"/>
        <v>537.3948976538443</v>
      </c>
      <c r="I191" s="32">
        <f t="shared" si="23"/>
        <v>106678.68002279056</v>
      </c>
      <c r="J191" s="18"/>
      <c r="K191" s="18"/>
    </row>
    <row r="192" spans="1:11" ht="12.75">
      <c r="A192" s="6">
        <f t="shared" si="18"/>
        <v>175</v>
      </c>
      <c r="B192" s="7">
        <f t="shared" si="19"/>
        <v>45231</v>
      </c>
      <c r="C192" s="32">
        <f t="shared" si="24"/>
        <v>106678.68002279056</v>
      </c>
      <c r="D192" s="32">
        <f t="shared" si="25"/>
        <v>1337.694405632138</v>
      </c>
      <c r="E192" s="33">
        <f t="shared" si="20"/>
        <v>0</v>
      </c>
      <c r="F192" s="32">
        <f t="shared" si="21"/>
        <v>1337.694405632138</v>
      </c>
      <c r="G192" s="32">
        <f t="shared" si="22"/>
        <v>804.3010055181851</v>
      </c>
      <c r="H192" s="32">
        <f t="shared" si="26"/>
        <v>533.3934001139528</v>
      </c>
      <c r="I192" s="32">
        <f t="shared" si="23"/>
        <v>105874.37901727238</v>
      </c>
      <c r="J192" s="18"/>
      <c r="K192" s="18"/>
    </row>
    <row r="193" spans="1:11" ht="12.75">
      <c r="A193" s="6">
        <f t="shared" si="18"/>
        <v>176</v>
      </c>
      <c r="B193" s="7">
        <f t="shared" si="19"/>
        <v>45261</v>
      </c>
      <c r="C193" s="32">
        <f t="shared" si="24"/>
        <v>105874.37901727238</v>
      </c>
      <c r="D193" s="32">
        <f t="shared" si="25"/>
        <v>1337.694405632138</v>
      </c>
      <c r="E193" s="33">
        <f t="shared" si="20"/>
        <v>0</v>
      </c>
      <c r="F193" s="32">
        <f t="shared" si="21"/>
        <v>1337.694405632138</v>
      </c>
      <c r="G193" s="32">
        <f t="shared" si="22"/>
        <v>808.322510545776</v>
      </c>
      <c r="H193" s="32">
        <f t="shared" si="26"/>
        <v>529.3718950863619</v>
      </c>
      <c r="I193" s="32">
        <f t="shared" si="23"/>
        <v>105066.0565067266</v>
      </c>
      <c r="J193" s="18"/>
      <c r="K193" s="18"/>
    </row>
    <row r="194" spans="1:11" ht="12.75">
      <c r="A194" s="6">
        <f t="shared" si="18"/>
        <v>177</v>
      </c>
      <c r="B194" s="7">
        <f t="shared" si="19"/>
        <v>45292</v>
      </c>
      <c r="C194" s="32">
        <f t="shared" si="24"/>
        <v>105066.0565067266</v>
      </c>
      <c r="D194" s="32">
        <f t="shared" si="25"/>
        <v>1337.694405632138</v>
      </c>
      <c r="E194" s="33">
        <f t="shared" si="20"/>
        <v>0</v>
      </c>
      <c r="F194" s="32">
        <f t="shared" si="21"/>
        <v>1337.694405632138</v>
      </c>
      <c r="G194" s="32">
        <f t="shared" si="22"/>
        <v>812.3641230985049</v>
      </c>
      <c r="H194" s="32">
        <f t="shared" si="26"/>
        <v>525.330282533633</v>
      </c>
      <c r="I194" s="32">
        <f t="shared" si="23"/>
        <v>104253.69238362809</v>
      </c>
      <c r="J194" s="18"/>
      <c r="K194" s="18"/>
    </row>
    <row r="195" spans="1:11" ht="12.75">
      <c r="A195" s="6">
        <f t="shared" si="18"/>
        <v>178</v>
      </c>
      <c r="B195" s="7">
        <f t="shared" si="19"/>
        <v>45323</v>
      </c>
      <c r="C195" s="32">
        <f t="shared" si="24"/>
        <v>104253.69238362809</v>
      </c>
      <c r="D195" s="32">
        <f t="shared" si="25"/>
        <v>1337.694405632138</v>
      </c>
      <c r="E195" s="33">
        <f t="shared" si="20"/>
        <v>0</v>
      </c>
      <c r="F195" s="32">
        <f t="shared" si="21"/>
        <v>1337.694405632138</v>
      </c>
      <c r="G195" s="32">
        <f t="shared" si="22"/>
        <v>816.4259437139974</v>
      </c>
      <c r="H195" s="32">
        <f t="shared" si="26"/>
        <v>521.2684619181405</v>
      </c>
      <c r="I195" s="32">
        <f t="shared" si="23"/>
        <v>103437.26643991409</v>
      </c>
      <c r="J195" s="18"/>
      <c r="K195" s="18"/>
    </row>
    <row r="196" spans="1:11" ht="12.75">
      <c r="A196" s="6">
        <f t="shared" si="18"/>
        <v>179</v>
      </c>
      <c r="B196" s="7">
        <f t="shared" si="19"/>
        <v>45352</v>
      </c>
      <c r="C196" s="32">
        <f t="shared" si="24"/>
        <v>103437.26643991409</v>
      </c>
      <c r="D196" s="32">
        <f t="shared" si="25"/>
        <v>1337.694405632138</v>
      </c>
      <c r="E196" s="33">
        <f t="shared" si="20"/>
        <v>0</v>
      </c>
      <c r="F196" s="32">
        <f t="shared" si="21"/>
        <v>1337.694405632138</v>
      </c>
      <c r="G196" s="32">
        <f t="shared" si="22"/>
        <v>820.5080734325675</v>
      </c>
      <c r="H196" s="32">
        <f t="shared" si="26"/>
        <v>517.1863321995704</v>
      </c>
      <c r="I196" s="32">
        <f t="shared" si="23"/>
        <v>102616.75836648152</v>
      </c>
      <c r="J196" s="18"/>
      <c r="K196" s="18"/>
    </row>
    <row r="197" spans="1:11" ht="12.75">
      <c r="A197" s="6">
        <f t="shared" si="18"/>
        <v>180</v>
      </c>
      <c r="B197" s="7">
        <f t="shared" si="19"/>
        <v>45383</v>
      </c>
      <c r="C197" s="32">
        <f t="shared" si="24"/>
        <v>102616.75836648152</v>
      </c>
      <c r="D197" s="32">
        <f t="shared" si="25"/>
        <v>1337.694405632138</v>
      </c>
      <c r="E197" s="33">
        <f t="shared" si="20"/>
        <v>0</v>
      </c>
      <c r="F197" s="32">
        <f t="shared" si="21"/>
        <v>1337.694405632138</v>
      </c>
      <c r="G197" s="32">
        <f t="shared" si="22"/>
        <v>824.6106137997303</v>
      </c>
      <c r="H197" s="32">
        <f t="shared" si="26"/>
        <v>513.0837918324075</v>
      </c>
      <c r="I197" s="32">
        <f t="shared" si="23"/>
        <v>101792.14775268179</v>
      </c>
      <c r="J197" s="18"/>
      <c r="K197" s="18"/>
    </row>
    <row r="198" spans="1:11" ht="12.75">
      <c r="A198" s="6">
        <f t="shared" si="18"/>
        <v>181</v>
      </c>
      <c r="B198" s="7">
        <f t="shared" si="19"/>
        <v>45413</v>
      </c>
      <c r="C198" s="32">
        <f t="shared" si="24"/>
        <v>101792.14775268179</v>
      </c>
      <c r="D198" s="32">
        <f t="shared" si="25"/>
        <v>1337.694405632138</v>
      </c>
      <c r="E198" s="33">
        <f t="shared" si="20"/>
        <v>0</v>
      </c>
      <c r="F198" s="32">
        <f t="shared" si="21"/>
        <v>1337.694405632138</v>
      </c>
      <c r="G198" s="32">
        <f t="shared" si="22"/>
        <v>828.733666868729</v>
      </c>
      <c r="H198" s="32">
        <f t="shared" si="26"/>
        <v>508.9607387634089</v>
      </c>
      <c r="I198" s="32">
        <f t="shared" si="23"/>
        <v>100963.41408581306</v>
      </c>
      <c r="J198" s="18"/>
      <c r="K198" s="18"/>
    </row>
    <row r="199" spans="1:11" ht="12.75">
      <c r="A199" s="6">
        <f t="shared" si="18"/>
        <v>182</v>
      </c>
      <c r="B199" s="7">
        <f t="shared" si="19"/>
        <v>45444</v>
      </c>
      <c r="C199" s="32">
        <f t="shared" si="24"/>
        <v>100963.41408581306</v>
      </c>
      <c r="D199" s="32">
        <f t="shared" si="25"/>
        <v>1337.694405632138</v>
      </c>
      <c r="E199" s="33">
        <f t="shared" si="20"/>
        <v>0</v>
      </c>
      <c r="F199" s="32">
        <f t="shared" si="21"/>
        <v>1337.694405632138</v>
      </c>
      <c r="G199" s="32">
        <f t="shared" si="22"/>
        <v>832.8773352030726</v>
      </c>
      <c r="H199" s="32">
        <f t="shared" si="26"/>
        <v>504.81707042906527</v>
      </c>
      <c r="I199" s="32">
        <f t="shared" si="23"/>
        <v>100130.53675060999</v>
      </c>
      <c r="J199" s="18"/>
      <c r="K199" s="18"/>
    </row>
    <row r="200" spans="1:11" ht="12.75">
      <c r="A200" s="6">
        <f t="shared" si="18"/>
        <v>183</v>
      </c>
      <c r="B200" s="7">
        <f t="shared" si="19"/>
        <v>45474</v>
      </c>
      <c r="C200" s="32">
        <f t="shared" si="24"/>
        <v>100130.53675060999</v>
      </c>
      <c r="D200" s="32">
        <f t="shared" si="25"/>
        <v>1337.694405632138</v>
      </c>
      <c r="E200" s="33">
        <f t="shared" si="20"/>
        <v>0</v>
      </c>
      <c r="F200" s="32">
        <f t="shared" si="21"/>
        <v>1337.694405632138</v>
      </c>
      <c r="G200" s="32">
        <f t="shared" si="22"/>
        <v>837.0417218790881</v>
      </c>
      <c r="H200" s="32">
        <f t="shared" si="26"/>
        <v>500.65268375304987</v>
      </c>
      <c r="I200" s="32">
        <f t="shared" si="23"/>
        <v>99293.4950287309</v>
      </c>
      <c r="J200" s="18"/>
      <c r="K200" s="18"/>
    </row>
    <row r="201" spans="1:11" ht="12.75">
      <c r="A201" s="6">
        <f t="shared" si="18"/>
        <v>184</v>
      </c>
      <c r="B201" s="7">
        <f t="shared" si="19"/>
        <v>45505</v>
      </c>
      <c r="C201" s="32">
        <f t="shared" si="24"/>
        <v>99293.4950287309</v>
      </c>
      <c r="D201" s="32">
        <f t="shared" si="25"/>
        <v>1337.694405632138</v>
      </c>
      <c r="E201" s="33">
        <f t="shared" si="20"/>
        <v>0</v>
      </c>
      <c r="F201" s="32">
        <f t="shared" si="21"/>
        <v>1337.694405632138</v>
      </c>
      <c r="G201" s="32">
        <f t="shared" si="22"/>
        <v>841.2269304884833</v>
      </c>
      <c r="H201" s="32">
        <f t="shared" si="26"/>
        <v>496.46747514365455</v>
      </c>
      <c r="I201" s="32">
        <f t="shared" si="23"/>
        <v>98452.26809824242</v>
      </c>
      <c r="J201" s="18"/>
      <c r="K201" s="18"/>
    </row>
    <row r="202" spans="1:11" ht="12.75">
      <c r="A202" s="6">
        <f t="shared" si="18"/>
        <v>185</v>
      </c>
      <c r="B202" s="7">
        <f t="shared" si="19"/>
        <v>45536</v>
      </c>
      <c r="C202" s="32">
        <f t="shared" si="24"/>
        <v>98452.26809824242</v>
      </c>
      <c r="D202" s="32">
        <f t="shared" si="25"/>
        <v>1337.694405632138</v>
      </c>
      <c r="E202" s="33">
        <f t="shared" si="20"/>
        <v>0</v>
      </c>
      <c r="F202" s="32">
        <f t="shared" si="21"/>
        <v>1337.694405632138</v>
      </c>
      <c r="G202" s="32">
        <f t="shared" si="22"/>
        <v>845.4330651409257</v>
      </c>
      <c r="H202" s="32">
        <f t="shared" si="26"/>
        <v>492.26134049121214</v>
      </c>
      <c r="I202" s="32">
        <f t="shared" si="23"/>
        <v>97606.8350331015</v>
      </c>
      <c r="J202" s="18"/>
      <c r="K202" s="18"/>
    </row>
    <row r="203" spans="1:11" ht="12.75">
      <c r="A203" s="6">
        <f t="shared" si="18"/>
        <v>186</v>
      </c>
      <c r="B203" s="7">
        <f t="shared" si="19"/>
        <v>45566</v>
      </c>
      <c r="C203" s="32">
        <f t="shared" si="24"/>
        <v>97606.8350331015</v>
      </c>
      <c r="D203" s="32">
        <f t="shared" si="25"/>
        <v>1337.694405632138</v>
      </c>
      <c r="E203" s="33">
        <f t="shared" si="20"/>
        <v>0</v>
      </c>
      <c r="F203" s="32">
        <f t="shared" si="21"/>
        <v>1337.694405632138</v>
      </c>
      <c r="G203" s="32">
        <f t="shared" si="22"/>
        <v>849.6602304666305</v>
      </c>
      <c r="H203" s="32">
        <f t="shared" si="26"/>
        <v>488.0341751655074</v>
      </c>
      <c r="I203" s="32">
        <f t="shared" si="23"/>
        <v>96757.17480263487</v>
      </c>
      <c r="J203" s="18"/>
      <c r="K203" s="18"/>
    </row>
    <row r="204" spans="1:11" ht="12.75">
      <c r="A204" s="6">
        <f t="shared" si="18"/>
        <v>187</v>
      </c>
      <c r="B204" s="7">
        <f t="shared" si="19"/>
        <v>45597</v>
      </c>
      <c r="C204" s="32">
        <f t="shared" si="24"/>
        <v>96757.17480263487</v>
      </c>
      <c r="D204" s="32">
        <f t="shared" si="25"/>
        <v>1337.694405632138</v>
      </c>
      <c r="E204" s="33">
        <f t="shared" si="20"/>
        <v>0</v>
      </c>
      <c r="F204" s="32">
        <f t="shared" si="21"/>
        <v>1337.694405632138</v>
      </c>
      <c r="G204" s="32">
        <f t="shared" si="22"/>
        <v>853.9085316189635</v>
      </c>
      <c r="H204" s="32">
        <f t="shared" si="26"/>
        <v>483.78587401317435</v>
      </c>
      <c r="I204" s="32">
        <f t="shared" si="23"/>
        <v>95903.2662710159</v>
      </c>
      <c r="J204" s="18"/>
      <c r="K204" s="18"/>
    </row>
    <row r="205" spans="1:11" ht="12.75">
      <c r="A205" s="6">
        <f t="shared" si="18"/>
        <v>188</v>
      </c>
      <c r="B205" s="7">
        <f t="shared" si="19"/>
        <v>45627</v>
      </c>
      <c r="C205" s="32">
        <f t="shared" si="24"/>
        <v>95903.2662710159</v>
      </c>
      <c r="D205" s="32">
        <f t="shared" si="25"/>
        <v>1337.694405632138</v>
      </c>
      <c r="E205" s="33">
        <f t="shared" si="20"/>
        <v>0</v>
      </c>
      <c r="F205" s="32">
        <f t="shared" si="21"/>
        <v>1337.694405632138</v>
      </c>
      <c r="G205" s="32">
        <f t="shared" si="22"/>
        <v>858.1780742770584</v>
      </c>
      <c r="H205" s="32">
        <f t="shared" si="26"/>
        <v>479.5163313550795</v>
      </c>
      <c r="I205" s="32">
        <f t="shared" si="23"/>
        <v>95045.08819673884</v>
      </c>
      <c r="J205" s="18"/>
      <c r="K205" s="18"/>
    </row>
    <row r="206" spans="1:11" ht="12.75">
      <c r="A206" s="6">
        <f t="shared" si="18"/>
        <v>189</v>
      </c>
      <c r="B206" s="7">
        <f t="shared" si="19"/>
        <v>45658</v>
      </c>
      <c r="C206" s="32">
        <f t="shared" si="24"/>
        <v>95045.08819673884</v>
      </c>
      <c r="D206" s="32">
        <f t="shared" si="25"/>
        <v>1337.694405632138</v>
      </c>
      <c r="E206" s="33">
        <f t="shared" si="20"/>
        <v>0</v>
      </c>
      <c r="F206" s="32">
        <f t="shared" si="21"/>
        <v>1337.694405632138</v>
      </c>
      <c r="G206" s="32">
        <f t="shared" si="22"/>
        <v>862.4689646484437</v>
      </c>
      <c r="H206" s="32">
        <f t="shared" si="26"/>
        <v>475.22544098369417</v>
      </c>
      <c r="I206" s="32">
        <f t="shared" si="23"/>
        <v>94182.6192320904</v>
      </c>
      <c r="J206" s="18"/>
      <c r="K206" s="18"/>
    </row>
    <row r="207" spans="1:11" ht="12.75">
      <c r="A207" s="6">
        <f t="shared" si="18"/>
        <v>190</v>
      </c>
      <c r="B207" s="7">
        <f t="shared" si="19"/>
        <v>45689</v>
      </c>
      <c r="C207" s="32">
        <f t="shared" si="24"/>
        <v>94182.6192320904</v>
      </c>
      <c r="D207" s="32">
        <f t="shared" si="25"/>
        <v>1337.694405632138</v>
      </c>
      <c r="E207" s="33">
        <f t="shared" si="20"/>
        <v>0</v>
      </c>
      <c r="F207" s="32">
        <f t="shared" si="21"/>
        <v>1337.694405632138</v>
      </c>
      <c r="G207" s="32">
        <f t="shared" si="22"/>
        <v>866.781309471686</v>
      </c>
      <c r="H207" s="32">
        <f t="shared" si="26"/>
        <v>470.9130961604519</v>
      </c>
      <c r="I207" s="32">
        <f t="shared" si="23"/>
        <v>93315.83792261871</v>
      </c>
      <c r="J207" s="18"/>
      <c r="K207" s="18"/>
    </row>
    <row r="208" spans="1:11" ht="12.75">
      <c r="A208" s="6">
        <f t="shared" si="18"/>
        <v>191</v>
      </c>
      <c r="B208" s="7">
        <f t="shared" si="19"/>
        <v>45717</v>
      </c>
      <c r="C208" s="32">
        <f t="shared" si="24"/>
        <v>93315.83792261871</v>
      </c>
      <c r="D208" s="32">
        <f t="shared" si="25"/>
        <v>1337.694405632138</v>
      </c>
      <c r="E208" s="33">
        <f t="shared" si="20"/>
        <v>0</v>
      </c>
      <c r="F208" s="32">
        <f t="shared" si="21"/>
        <v>1337.694405632138</v>
      </c>
      <c r="G208" s="32">
        <f t="shared" si="22"/>
        <v>871.1152160190443</v>
      </c>
      <c r="H208" s="32">
        <f t="shared" si="26"/>
        <v>466.57918961309355</v>
      </c>
      <c r="I208" s="32">
        <f t="shared" si="23"/>
        <v>92444.72270659967</v>
      </c>
      <c r="J208" s="18"/>
      <c r="K208" s="18"/>
    </row>
    <row r="209" spans="1:11" ht="12.75">
      <c r="A209" s="6">
        <f t="shared" si="18"/>
        <v>192</v>
      </c>
      <c r="B209" s="7">
        <f t="shared" si="19"/>
        <v>45748</v>
      </c>
      <c r="C209" s="32">
        <f t="shared" si="24"/>
        <v>92444.72270659967</v>
      </c>
      <c r="D209" s="32">
        <f t="shared" si="25"/>
        <v>1337.694405632138</v>
      </c>
      <c r="E209" s="33">
        <f t="shared" si="20"/>
        <v>0</v>
      </c>
      <c r="F209" s="32">
        <f t="shared" si="21"/>
        <v>1337.694405632138</v>
      </c>
      <c r="G209" s="32">
        <f t="shared" si="22"/>
        <v>875.4707920991395</v>
      </c>
      <c r="H209" s="32">
        <f t="shared" si="26"/>
        <v>462.22361353299834</v>
      </c>
      <c r="I209" s="32">
        <f t="shared" si="23"/>
        <v>91569.25191450054</v>
      </c>
      <c r="J209" s="18"/>
      <c r="K209" s="18"/>
    </row>
    <row r="210" spans="1:11" ht="12.75">
      <c r="A210" s="6">
        <f t="shared" si="18"/>
        <v>193</v>
      </c>
      <c r="B210" s="7">
        <f t="shared" si="19"/>
        <v>45778</v>
      </c>
      <c r="C210" s="32">
        <f t="shared" si="24"/>
        <v>91569.25191450054</v>
      </c>
      <c r="D210" s="32">
        <f t="shared" si="25"/>
        <v>1337.694405632138</v>
      </c>
      <c r="E210" s="33">
        <f t="shared" si="20"/>
        <v>0</v>
      </c>
      <c r="F210" s="32">
        <f t="shared" si="21"/>
        <v>1337.694405632138</v>
      </c>
      <c r="G210" s="32">
        <f t="shared" si="22"/>
        <v>879.8481460596352</v>
      </c>
      <c r="H210" s="32">
        <f t="shared" si="26"/>
        <v>457.8462595725027</v>
      </c>
      <c r="I210" s="32">
        <f t="shared" si="23"/>
        <v>90689.4037684409</v>
      </c>
      <c r="J210" s="18"/>
      <c r="K210" s="18"/>
    </row>
    <row r="211" spans="1:11" ht="12.75">
      <c r="A211" s="6">
        <f aca="true" t="shared" si="27" ref="A211:A274">IF(Values_Entered,A210+1,"")</f>
        <v>194</v>
      </c>
      <c r="B211" s="7">
        <f aca="true" t="shared" si="28" ref="B211:B274">IF(Pay_Num&lt;&gt;"",DATE(YEAR(B210),MONTH(B210)+1,DAY(B210)),"")</f>
        <v>45809</v>
      </c>
      <c r="C211" s="32">
        <f t="shared" si="24"/>
        <v>90689.4037684409</v>
      </c>
      <c r="D211" s="32">
        <f t="shared" si="25"/>
        <v>1337.694405632138</v>
      </c>
      <c r="E211" s="33">
        <f aca="true" t="shared" si="29" ref="E211:E274">IF(Pay_Num&lt;&gt;"",Scheduled_Extra_Payments,"")</f>
        <v>0</v>
      </c>
      <c r="F211" s="32">
        <f aca="true" t="shared" si="30" ref="F211:F274">IF(Pay_Num&lt;&gt;"",Sched_Pay+Extra_Pay,"")</f>
        <v>1337.694405632138</v>
      </c>
      <c r="G211" s="32">
        <f aca="true" t="shared" si="31" ref="G211:G274">IF(Pay_Num&lt;&gt;"",Total_Pay-Int,"")</f>
        <v>884.2473867899334</v>
      </c>
      <c r="H211" s="32">
        <f t="shared" si="26"/>
        <v>453.44701884220444</v>
      </c>
      <c r="I211" s="32">
        <f aca="true" t="shared" si="32" ref="I211:I274">IF(Pay_Num&lt;&gt;"",Beg_Bal-Princ,"")</f>
        <v>89805.15638165096</v>
      </c>
      <c r="J211" s="18"/>
      <c r="K211" s="18"/>
    </row>
    <row r="212" spans="1:11" ht="12.75">
      <c r="A212" s="6">
        <f t="shared" si="27"/>
        <v>195</v>
      </c>
      <c r="B212" s="7">
        <f t="shared" si="28"/>
        <v>45839</v>
      </c>
      <c r="C212" s="32">
        <f aca="true" t="shared" si="33" ref="C212:C275">IF(Pay_Num&lt;&gt;"",I211,"")</f>
        <v>89805.15638165096</v>
      </c>
      <c r="D212" s="32">
        <f aca="true" t="shared" si="34" ref="D212:D275">IF(Pay_Num&lt;&gt;"",Scheduled_Monthly_Payment,"")</f>
        <v>1337.694405632138</v>
      </c>
      <c r="E212" s="33">
        <f t="shared" si="29"/>
        <v>0</v>
      </c>
      <c r="F212" s="32">
        <f t="shared" si="30"/>
        <v>1337.694405632138</v>
      </c>
      <c r="G212" s="32">
        <f t="shared" si="31"/>
        <v>888.668623723883</v>
      </c>
      <c r="H212" s="32">
        <f aca="true" t="shared" si="35" ref="H212:H275">IF(Pay_Num&lt;&gt;"",Beg_Bal*Interest_Rate/12,"")</f>
        <v>449.0257819082548</v>
      </c>
      <c r="I212" s="32">
        <f t="shared" si="32"/>
        <v>88916.48775792707</v>
      </c>
      <c r="J212" s="18"/>
      <c r="K212" s="18"/>
    </row>
    <row r="213" spans="1:11" ht="12.75">
      <c r="A213" s="6">
        <f t="shared" si="27"/>
        <v>196</v>
      </c>
      <c r="B213" s="7">
        <f t="shared" si="28"/>
        <v>45870</v>
      </c>
      <c r="C213" s="32">
        <f t="shared" si="33"/>
        <v>88916.48775792707</v>
      </c>
      <c r="D213" s="32">
        <f t="shared" si="34"/>
        <v>1337.694405632138</v>
      </c>
      <c r="E213" s="33">
        <f t="shared" si="29"/>
        <v>0</v>
      </c>
      <c r="F213" s="32">
        <f t="shared" si="30"/>
        <v>1337.694405632138</v>
      </c>
      <c r="G213" s="32">
        <f t="shared" si="31"/>
        <v>893.1119668425026</v>
      </c>
      <c r="H213" s="32">
        <f t="shared" si="35"/>
        <v>444.5824387896353</v>
      </c>
      <c r="I213" s="32">
        <f t="shared" si="32"/>
        <v>88023.37579108456</v>
      </c>
      <c r="J213" s="18"/>
      <c r="K213" s="18"/>
    </row>
    <row r="214" spans="1:11" ht="12.75">
      <c r="A214" s="6">
        <f t="shared" si="27"/>
        <v>197</v>
      </c>
      <c r="B214" s="7">
        <f t="shared" si="28"/>
        <v>45901</v>
      </c>
      <c r="C214" s="32">
        <f t="shared" si="33"/>
        <v>88023.37579108456</v>
      </c>
      <c r="D214" s="32">
        <f t="shared" si="34"/>
        <v>1337.694405632138</v>
      </c>
      <c r="E214" s="33">
        <f t="shared" si="29"/>
        <v>0</v>
      </c>
      <c r="F214" s="32">
        <f t="shared" si="30"/>
        <v>1337.694405632138</v>
      </c>
      <c r="G214" s="32">
        <f t="shared" si="31"/>
        <v>897.577526676715</v>
      </c>
      <c r="H214" s="32">
        <f t="shared" si="35"/>
        <v>440.1168789554228</v>
      </c>
      <c r="I214" s="32">
        <f t="shared" si="32"/>
        <v>87125.79826440784</v>
      </c>
      <c r="J214" s="18"/>
      <c r="K214" s="18"/>
    </row>
    <row r="215" spans="1:11" ht="12.75">
      <c r="A215" s="6">
        <f t="shared" si="27"/>
        <v>198</v>
      </c>
      <c r="B215" s="7">
        <f t="shared" si="28"/>
        <v>45931</v>
      </c>
      <c r="C215" s="32">
        <f t="shared" si="33"/>
        <v>87125.79826440784</v>
      </c>
      <c r="D215" s="32">
        <f t="shared" si="34"/>
        <v>1337.694405632138</v>
      </c>
      <c r="E215" s="33">
        <f t="shared" si="29"/>
        <v>0</v>
      </c>
      <c r="F215" s="32">
        <f t="shared" si="30"/>
        <v>1337.694405632138</v>
      </c>
      <c r="G215" s="32">
        <f t="shared" si="31"/>
        <v>902.0654143100987</v>
      </c>
      <c r="H215" s="32">
        <f t="shared" si="35"/>
        <v>435.6289913220392</v>
      </c>
      <c r="I215" s="32">
        <f t="shared" si="32"/>
        <v>86223.73285009775</v>
      </c>
      <c r="J215" s="18"/>
      <c r="K215" s="18"/>
    </row>
    <row r="216" spans="1:11" ht="12.75">
      <c r="A216" s="6">
        <f t="shared" si="27"/>
        <v>199</v>
      </c>
      <c r="B216" s="7">
        <f t="shared" si="28"/>
        <v>45962</v>
      </c>
      <c r="C216" s="32">
        <f t="shared" si="33"/>
        <v>86223.73285009775</v>
      </c>
      <c r="D216" s="32">
        <f t="shared" si="34"/>
        <v>1337.694405632138</v>
      </c>
      <c r="E216" s="33">
        <f t="shared" si="29"/>
        <v>0</v>
      </c>
      <c r="F216" s="32">
        <f t="shared" si="30"/>
        <v>1337.694405632138</v>
      </c>
      <c r="G216" s="32">
        <f t="shared" si="31"/>
        <v>906.5757413816491</v>
      </c>
      <c r="H216" s="32">
        <f t="shared" si="35"/>
        <v>431.11866425048873</v>
      </c>
      <c r="I216" s="32">
        <f t="shared" si="32"/>
        <v>85317.1571087161</v>
      </c>
      <c r="J216" s="18"/>
      <c r="K216" s="18"/>
    </row>
    <row r="217" spans="1:11" ht="12.75">
      <c r="A217" s="6">
        <f t="shared" si="27"/>
        <v>200</v>
      </c>
      <c r="B217" s="7">
        <f t="shared" si="28"/>
        <v>45992</v>
      </c>
      <c r="C217" s="32">
        <f t="shared" si="33"/>
        <v>85317.1571087161</v>
      </c>
      <c r="D217" s="32">
        <f t="shared" si="34"/>
        <v>1337.694405632138</v>
      </c>
      <c r="E217" s="33">
        <f t="shared" si="29"/>
        <v>0</v>
      </c>
      <c r="F217" s="32">
        <f t="shared" si="30"/>
        <v>1337.694405632138</v>
      </c>
      <c r="G217" s="32">
        <f t="shared" si="31"/>
        <v>911.1086200885575</v>
      </c>
      <c r="H217" s="32">
        <f t="shared" si="35"/>
        <v>426.58578554358047</v>
      </c>
      <c r="I217" s="32">
        <f t="shared" si="32"/>
        <v>84406.04848862754</v>
      </c>
      <c r="J217" s="18"/>
      <c r="K217" s="18"/>
    </row>
    <row r="218" spans="1:11" ht="12.75">
      <c r="A218" s="6">
        <f t="shared" si="27"/>
        <v>201</v>
      </c>
      <c r="B218" s="7">
        <f t="shared" si="28"/>
        <v>46023</v>
      </c>
      <c r="C218" s="32">
        <f t="shared" si="33"/>
        <v>84406.04848862754</v>
      </c>
      <c r="D218" s="32">
        <f t="shared" si="34"/>
        <v>1337.694405632138</v>
      </c>
      <c r="E218" s="33">
        <f t="shared" si="29"/>
        <v>0</v>
      </c>
      <c r="F218" s="32">
        <f t="shared" si="30"/>
        <v>1337.694405632138</v>
      </c>
      <c r="G218" s="32">
        <f t="shared" si="31"/>
        <v>915.6641631890002</v>
      </c>
      <c r="H218" s="32">
        <f t="shared" si="35"/>
        <v>422.0302424431377</v>
      </c>
      <c r="I218" s="32">
        <f t="shared" si="32"/>
        <v>83490.38432543854</v>
      </c>
      <c r="J218" s="18"/>
      <c r="K218" s="18"/>
    </row>
    <row r="219" spans="1:11" ht="12.75">
      <c r="A219" s="6">
        <f t="shared" si="27"/>
        <v>202</v>
      </c>
      <c r="B219" s="7">
        <f t="shared" si="28"/>
        <v>46054</v>
      </c>
      <c r="C219" s="32">
        <f t="shared" si="33"/>
        <v>83490.38432543854</v>
      </c>
      <c r="D219" s="32">
        <f t="shared" si="34"/>
        <v>1337.694405632138</v>
      </c>
      <c r="E219" s="33">
        <f t="shared" si="29"/>
        <v>0</v>
      </c>
      <c r="F219" s="32">
        <f t="shared" si="30"/>
        <v>1337.694405632138</v>
      </c>
      <c r="G219" s="32">
        <f t="shared" si="31"/>
        <v>920.2424840049453</v>
      </c>
      <c r="H219" s="32">
        <f t="shared" si="35"/>
        <v>417.4519216271927</v>
      </c>
      <c r="I219" s="32">
        <f t="shared" si="32"/>
        <v>82570.1418414336</v>
      </c>
      <c r="J219" s="18"/>
      <c r="K219" s="18"/>
    </row>
    <row r="220" spans="1:11" ht="12.75">
      <c r="A220" s="6">
        <f t="shared" si="27"/>
        <v>203</v>
      </c>
      <c r="B220" s="7">
        <f t="shared" si="28"/>
        <v>46082</v>
      </c>
      <c r="C220" s="32">
        <f t="shared" si="33"/>
        <v>82570.1418414336</v>
      </c>
      <c r="D220" s="32">
        <f t="shared" si="34"/>
        <v>1337.694405632138</v>
      </c>
      <c r="E220" s="33">
        <f t="shared" si="29"/>
        <v>0</v>
      </c>
      <c r="F220" s="32">
        <f t="shared" si="30"/>
        <v>1337.694405632138</v>
      </c>
      <c r="G220" s="32">
        <f t="shared" si="31"/>
        <v>924.84369642497</v>
      </c>
      <c r="H220" s="32">
        <f t="shared" si="35"/>
        <v>412.85070920716794</v>
      </c>
      <c r="I220" s="32">
        <f t="shared" si="32"/>
        <v>81645.29814500862</v>
      </c>
      <c r="J220" s="18"/>
      <c r="K220" s="18"/>
    </row>
    <row r="221" spans="1:11" ht="12.75">
      <c r="A221" s="6">
        <f t="shared" si="27"/>
        <v>204</v>
      </c>
      <c r="B221" s="7">
        <f t="shared" si="28"/>
        <v>46113</v>
      </c>
      <c r="C221" s="32">
        <f t="shared" si="33"/>
        <v>81645.29814500862</v>
      </c>
      <c r="D221" s="32">
        <f t="shared" si="34"/>
        <v>1337.694405632138</v>
      </c>
      <c r="E221" s="33">
        <f t="shared" si="29"/>
        <v>0</v>
      </c>
      <c r="F221" s="32">
        <f t="shared" si="30"/>
        <v>1337.694405632138</v>
      </c>
      <c r="G221" s="32">
        <f t="shared" si="31"/>
        <v>929.4679149070948</v>
      </c>
      <c r="H221" s="32">
        <f t="shared" si="35"/>
        <v>408.2264907250431</v>
      </c>
      <c r="I221" s="32">
        <f t="shared" si="32"/>
        <v>80715.83023010152</v>
      </c>
      <c r="J221" s="18"/>
      <c r="K221" s="18"/>
    </row>
    <row r="222" spans="1:11" ht="12.75">
      <c r="A222" s="6">
        <f t="shared" si="27"/>
        <v>205</v>
      </c>
      <c r="B222" s="7">
        <f t="shared" si="28"/>
        <v>46143</v>
      </c>
      <c r="C222" s="32">
        <f t="shared" si="33"/>
        <v>80715.83023010152</v>
      </c>
      <c r="D222" s="32">
        <f t="shared" si="34"/>
        <v>1337.694405632138</v>
      </c>
      <c r="E222" s="33">
        <f t="shared" si="29"/>
        <v>0</v>
      </c>
      <c r="F222" s="32">
        <f t="shared" si="30"/>
        <v>1337.694405632138</v>
      </c>
      <c r="G222" s="32">
        <f t="shared" si="31"/>
        <v>934.1152544816302</v>
      </c>
      <c r="H222" s="32">
        <f t="shared" si="35"/>
        <v>403.5791511505076</v>
      </c>
      <c r="I222" s="32">
        <f t="shared" si="32"/>
        <v>79781.71497561989</v>
      </c>
      <c r="J222" s="18"/>
      <c r="K222" s="18"/>
    </row>
    <row r="223" spans="1:11" ht="12.75">
      <c r="A223" s="6">
        <f t="shared" si="27"/>
        <v>206</v>
      </c>
      <c r="B223" s="7">
        <f t="shared" si="28"/>
        <v>46174</v>
      </c>
      <c r="C223" s="32">
        <f t="shared" si="33"/>
        <v>79781.71497561989</v>
      </c>
      <c r="D223" s="32">
        <f t="shared" si="34"/>
        <v>1337.694405632138</v>
      </c>
      <c r="E223" s="33">
        <f t="shared" si="29"/>
        <v>0</v>
      </c>
      <c r="F223" s="32">
        <f t="shared" si="30"/>
        <v>1337.694405632138</v>
      </c>
      <c r="G223" s="32">
        <f t="shared" si="31"/>
        <v>938.7858307540384</v>
      </c>
      <c r="H223" s="32">
        <f t="shared" si="35"/>
        <v>398.90857487809944</v>
      </c>
      <c r="I223" s="32">
        <f t="shared" si="32"/>
        <v>78842.92914486585</v>
      </c>
      <c r="J223" s="18"/>
      <c r="K223" s="18"/>
    </row>
    <row r="224" spans="1:11" ht="12.75">
      <c r="A224" s="6">
        <f t="shared" si="27"/>
        <v>207</v>
      </c>
      <c r="B224" s="7">
        <f t="shared" si="28"/>
        <v>46204</v>
      </c>
      <c r="C224" s="32">
        <f t="shared" si="33"/>
        <v>78842.92914486585</v>
      </c>
      <c r="D224" s="32">
        <f t="shared" si="34"/>
        <v>1337.694405632138</v>
      </c>
      <c r="E224" s="33">
        <f t="shared" si="29"/>
        <v>0</v>
      </c>
      <c r="F224" s="32">
        <f t="shared" si="30"/>
        <v>1337.694405632138</v>
      </c>
      <c r="G224" s="32">
        <f t="shared" si="31"/>
        <v>943.4797599078086</v>
      </c>
      <c r="H224" s="32">
        <f t="shared" si="35"/>
        <v>394.2146457243293</v>
      </c>
      <c r="I224" s="32">
        <f t="shared" si="32"/>
        <v>77899.44938495803</v>
      </c>
      <c r="J224" s="18"/>
      <c r="K224" s="18"/>
    </row>
    <row r="225" spans="1:11" ht="12.75">
      <c r="A225" s="6">
        <f t="shared" si="27"/>
        <v>208</v>
      </c>
      <c r="B225" s="7">
        <f t="shared" si="28"/>
        <v>46235</v>
      </c>
      <c r="C225" s="32">
        <f t="shared" si="33"/>
        <v>77899.44938495803</v>
      </c>
      <c r="D225" s="32">
        <f t="shared" si="34"/>
        <v>1337.694405632138</v>
      </c>
      <c r="E225" s="33">
        <f t="shared" si="29"/>
        <v>0</v>
      </c>
      <c r="F225" s="32">
        <f t="shared" si="30"/>
        <v>1337.694405632138</v>
      </c>
      <c r="G225" s="32">
        <f t="shared" si="31"/>
        <v>948.1971587073479</v>
      </c>
      <c r="H225" s="32">
        <f t="shared" si="35"/>
        <v>389.4972469247901</v>
      </c>
      <c r="I225" s="32">
        <f t="shared" si="32"/>
        <v>76951.25222625068</v>
      </c>
      <c r="J225" s="18"/>
      <c r="K225" s="18"/>
    </row>
    <row r="226" spans="1:11" ht="12.75">
      <c r="A226" s="6">
        <f t="shared" si="27"/>
        <v>209</v>
      </c>
      <c r="B226" s="7">
        <f t="shared" si="28"/>
        <v>46266</v>
      </c>
      <c r="C226" s="32">
        <f t="shared" si="33"/>
        <v>76951.25222625068</v>
      </c>
      <c r="D226" s="32">
        <f t="shared" si="34"/>
        <v>1337.694405632138</v>
      </c>
      <c r="E226" s="33">
        <f t="shared" si="29"/>
        <v>0</v>
      </c>
      <c r="F226" s="32">
        <f t="shared" si="30"/>
        <v>1337.694405632138</v>
      </c>
      <c r="G226" s="32">
        <f t="shared" si="31"/>
        <v>952.9381445008844</v>
      </c>
      <c r="H226" s="32">
        <f t="shared" si="35"/>
        <v>384.75626113125344</v>
      </c>
      <c r="I226" s="32">
        <f t="shared" si="32"/>
        <v>75998.31408174979</v>
      </c>
      <c r="J226" s="18"/>
      <c r="K226" s="18"/>
    </row>
    <row r="227" spans="1:11" ht="12.75">
      <c r="A227" s="6">
        <f t="shared" si="27"/>
        <v>210</v>
      </c>
      <c r="B227" s="7">
        <f t="shared" si="28"/>
        <v>46296</v>
      </c>
      <c r="C227" s="32">
        <f t="shared" si="33"/>
        <v>75998.31408174979</v>
      </c>
      <c r="D227" s="32">
        <f t="shared" si="34"/>
        <v>1337.694405632138</v>
      </c>
      <c r="E227" s="33">
        <f t="shared" si="29"/>
        <v>0</v>
      </c>
      <c r="F227" s="32">
        <f t="shared" si="30"/>
        <v>1337.694405632138</v>
      </c>
      <c r="G227" s="32">
        <f t="shared" si="31"/>
        <v>957.702835223389</v>
      </c>
      <c r="H227" s="32">
        <f t="shared" si="35"/>
        <v>379.99157040874894</v>
      </c>
      <c r="I227" s="32">
        <f t="shared" si="32"/>
        <v>75040.6112465264</v>
      </c>
      <c r="J227" s="18"/>
      <c r="K227" s="18"/>
    </row>
    <row r="228" spans="1:11" ht="12.75">
      <c r="A228" s="6">
        <f t="shared" si="27"/>
        <v>211</v>
      </c>
      <c r="B228" s="7">
        <f t="shared" si="28"/>
        <v>46327</v>
      </c>
      <c r="C228" s="32">
        <f t="shared" si="33"/>
        <v>75040.6112465264</v>
      </c>
      <c r="D228" s="32">
        <f t="shared" si="34"/>
        <v>1337.694405632138</v>
      </c>
      <c r="E228" s="33">
        <f t="shared" si="29"/>
        <v>0</v>
      </c>
      <c r="F228" s="32">
        <f t="shared" si="30"/>
        <v>1337.694405632138</v>
      </c>
      <c r="G228" s="32">
        <f t="shared" si="31"/>
        <v>962.4913493995059</v>
      </c>
      <c r="H228" s="32">
        <f t="shared" si="35"/>
        <v>375.203056232632</v>
      </c>
      <c r="I228" s="32">
        <f t="shared" si="32"/>
        <v>74078.11989712689</v>
      </c>
      <c r="J228" s="18"/>
      <c r="K228" s="18"/>
    </row>
    <row r="229" spans="1:11" ht="12.75">
      <c r="A229" s="6">
        <f t="shared" si="27"/>
        <v>212</v>
      </c>
      <c r="B229" s="7">
        <f t="shared" si="28"/>
        <v>46357</v>
      </c>
      <c r="C229" s="32">
        <f t="shared" si="33"/>
        <v>74078.11989712689</v>
      </c>
      <c r="D229" s="32">
        <f t="shared" si="34"/>
        <v>1337.694405632138</v>
      </c>
      <c r="E229" s="33">
        <f t="shared" si="29"/>
        <v>0</v>
      </c>
      <c r="F229" s="32">
        <f t="shared" si="30"/>
        <v>1337.694405632138</v>
      </c>
      <c r="G229" s="32">
        <f t="shared" si="31"/>
        <v>967.3038061465033</v>
      </c>
      <c r="H229" s="32">
        <f t="shared" si="35"/>
        <v>370.3905994856345</v>
      </c>
      <c r="I229" s="32">
        <f t="shared" si="32"/>
        <v>73110.81609098038</v>
      </c>
      <c r="J229" s="18"/>
      <c r="K229" s="18"/>
    </row>
    <row r="230" spans="1:11" ht="12.75">
      <c r="A230" s="6">
        <f t="shared" si="27"/>
        <v>213</v>
      </c>
      <c r="B230" s="7">
        <f t="shared" si="28"/>
        <v>46388</v>
      </c>
      <c r="C230" s="32">
        <f t="shared" si="33"/>
        <v>73110.81609098038</v>
      </c>
      <c r="D230" s="32">
        <f t="shared" si="34"/>
        <v>1337.694405632138</v>
      </c>
      <c r="E230" s="33">
        <f t="shared" si="29"/>
        <v>0</v>
      </c>
      <c r="F230" s="32">
        <f t="shared" si="30"/>
        <v>1337.694405632138</v>
      </c>
      <c r="G230" s="32">
        <f t="shared" si="31"/>
        <v>972.140325177236</v>
      </c>
      <c r="H230" s="32">
        <f t="shared" si="35"/>
        <v>365.5540804549019</v>
      </c>
      <c r="I230" s="32">
        <f t="shared" si="32"/>
        <v>72138.67576580314</v>
      </c>
      <c r="J230" s="18"/>
      <c r="K230" s="18"/>
    </row>
    <row r="231" spans="1:11" ht="12.75">
      <c r="A231" s="6">
        <f t="shared" si="27"/>
        <v>214</v>
      </c>
      <c r="B231" s="7">
        <f t="shared" si="28"/>
        <v>46419</v>
      </c>
      <c r="C231" s="32">
        <f t="shared" si="33"/>
        <v>72138.67576580314</v>
      </c>
      <c r="D231" s="32">
        <f t="shared" si="34"/>
        <v>1337.694405632138</v>
      </c>
      <c r="E231" s="33">
        <f t="shared" si="29"/>
        <v>0</v>
      </c>
      <c r="F231" s="32">
        <f t="shared" si="30"/>
        <v>1337.694405632138</v>
      </c>
      <c r="G231" s="32">
        <f t="shared" si="31"/>
        <v>977.0010268031222</v>
      </c>
      <c r="H231" s="32">
        <f t="shared" si="35"/>
        <v>360.6933788290157</v>
      </c>
      <c r="I231" s="32">
        <f t="shared" si="32"/>
        <v>71161.67473900002</v>
      </c>
      <c r="J231" s="18"/>
      <c r="K231" s="18"/>
    </row>
    <row r="232" spans="1:11" ht="12.75">
      <c r="A232" s="6">
        <f t="shared" si="27"/>
        <v>215</v>
      </c>
      <c r="B232" s="7">
        <f t="shared" si="28"/>
        <v>46447</v>
      </c>
      <c r="C232" s="32">
        <f t="shared" si="33"/>
        <v>71161.67473900002</v>
      </c>
      <c r="D232" s="32">
        <f t="shared" si="34"/>
        <v>1337.694405632138</v>
      </c>
      <c r="E232" s="33">
        <f t="shared" si="29"/>
        <v>0</v>
      </c>
      <c r="F232" s="32">
        <f t="shared" si="30"/>
        <v>1337.694405632138</v>
      </c>
      <c r="G232" s="32">
        <f t="shared" si="31"/>
        <v>981.8860319371379</v>
      </c>
      <c r="H232" s="32">
        <f t="shared" si="35"/>
        <v>355.80837369500006</v>
      </c>
      <c r="I232" s="32">
        <f t="shared" si="32"/>
        <v>70179.7887070629</v>
      </c>
      <c r="J232" s="18"/>
      <c r="K232" s="18"/>
    </row>
    <row r="233" spans="1:11" ht="12.75">
      <c r="A233" s="6">
        <f t="shared" si="27"/>
        <v>216</v>
      </c>
      <c r="B233" s="7">
        <f t="shared" si="28"/>
        <v>46478</v>
      </c>
      <c r="C233" s="32">
        <f t="shared" si="33"/>
        <v>70179.7887070629</v>
      </c>
      <c r="D233" s="32">
        <f t="shared" si="34"/>
        <v>1337.694405632138</v>
      </c>
      <c r="E233" s="33">
        <f t="shared" si="29"/>
        <v>0</v>
      </c>
      <c r="F233" s="32">
        <f t="shared" si="30"/>
        <v>1337.694405632138</v>
      </c>
      <c r="G233" s="32">
        <f t="shared" si="31"/>
        <v>986.7954620968235</v>
      </c>
      <c r="H233" s="32">
        <f t="shared" si="35"/>
        <v>350.89894353531446</v>
      </c>
      <c r="I233" s="32">
        <f t="shared" si="32"/>
        <v>69192.99324496607</v>
      </c>
      <c r="J233" s="18"/>
      <c r="K233" s="18"/>
    </row>
    <row r="234" spans="1:11" ht="12.75">
      <c r="A234" s="6">
        <f t="shared" si="27"/>
        <v>217</v>
      </c>
      <c r="B234" s="7">
        <f t="shared" si="28"/>
        <v>46508</v>
      </c>
      <c r="C234" s="32">
        <f t="shared" si="33"/>
        <v>69192.99324496607</v>
      </c>
      <c r="D234" s="32">
        <f t="shared" si="34"/>
        <v>1337.694405632138</v>
      </c>
      <c r="E234" s="33">
        <f t="shared" si="29"/>
        <v>0</v>
      </c>
      <c r="F234" s="32">
        <f t="shared" si="30"/>
        <v>1337.694405632138</v>
      </c>
      <c r="G234" s="32">
        <f t="shared" si="31"/>
        <v>991.7294394073076</v>
      </c>
      <c r="H234" s="32">
        <f t="shared" si="35"/>
        <v>345.96496622483033</v>
      </c>
      <c r="I234" s="32">
        <f t="shared" si="32"/>
        <v>68201.26380555876</v>
      </c>
      <c r="J234" s="18"/>
      <c r="K234" s="18"/>
    </row>
    <row r="235" spans="1:11" ht="12.75">
      <c r="A235" s="6">
        <f t="shared" si="27"/>
        <v>218</v>
      </c>
      <c r="B235" s="7">
        <f t="shared" si="28"/>
        <v>46539</v>
      </c>
      <c r="C235" s="32">
        <f t="shared" si="33"/>
        <v>68201.26380555876</v>
      </c>
      <c r="D235" s="32">
        <f t="shared" si="34"/>
        <v>1337.694405632138</v>
      </c>
      <c r="E235" s="33">
        <f t="shared" si="29"/>
        <v>0</v>
      </c>
      <c r="F235" s="32">
        <f t="shared" si="30"/>
        <v>1337.694405632138</v>
      </c>
      <c r="G235" s="32">
        <f t="shared" si="31"/>
        <v>996.6880866043441</v>
      </c>
      <c r="H235" s="32">
        <f t="shared" si="35"/>
        <v>341.0063190277938</v>
      </c>
      <c r="I235" s="32">
        <f t="shared" si="32"/>
        <v>67204.57571895441</v>
      </c>
      <c r="J235" s="18"/>
      <c r="K235" s="18"/>
    </row>
    <row r="236" spans="1:11" ht="12.75">
      <c r="A236" s="6">
        <f t="shared" si="27"/>
        <v>219</v>
      </c>
      <c r="B236" s="7">
        <f t="shared" si="28"/>
        <v>46569</v>
      </c>
      <c r="C236" s="32">
        <f t="shared" si="33"/>
        <v>67204.57571895441</v>
      </c>
      <c r="D236" s="32">
        <f t="shared" si="34"/>
        <v>1337.694405632138</v>
      </c>
      <c r="E236" s="33">
        <f t="shared" si="29"/>
        <v>0</v>
      </c>
      <c r="F236" s="32">
        <f t="shared" si="30"/>
        <v>1337.694405632138</v>
      </c>
      <c r="G236" s="32">
        <f t="shared" si="31"/>
        <v>1001.6715270373659</v>
      </c>
      <c r="H236" s="32">
        <f t="shared" si="35"/>
        <v>336.02287859477207</v>
      </c>
      <c r="I236" s="32">
        <f t="shared" si="32"/>
        <v>66202.90419191704</v>
      </c>
      <c r="J236" s="18"/>
      <c r="K236" s="18"/>
    </row>
    <row r="237" spans="1:11" ht="12.75">
      <c r="A237" s="6">
        <f t="shared" si="27"/>
        <v>220</v>
      </c>
      <c r="B237" s="7">
        <f t="shared" si="28"/>
        <v>46600</v>
      </c>
      <c r="C237" s="32">
        <f t="shared" si="33"/>
        <v>66202.90419191704</v>
      </c>
      <c r="D237" s="32">
        <f t="shared" si="34"/>
        <v>1337.694405632138</v>
      </c>
      <c r="E237" s="33">
        <f t="shared" si="29"/>
        <v>0</v>
      </c>
      <c r="F237" s="32">
        <f t="shared" si="30"/>
        <v>1337.694405632138</v>
      </c>
      <c r="G237" s="32">
        <f t="shared" si="31"/>
        <v>1006.6798846725527</v>
      </c>
      <c r="H237" s="32">
        <f t="shared" si="35"/>
        <v>331.0145209595852</v>
      </c>
      <c r="I237" s="32">
        <f t="shared" si="32"/>
        <v>65196.22430724449</v>
      </c>
      <c r="J237" s="18"/>
      <c r="K237" s="18"/>
    </row>
    <row r="238" spans="1:11" ht="12.75">
      <c r="A238" s="6">
        <f t="shared" si="27"/>
        <v>221</v>
      </c>
      <c r="B238" s="7">
        <f t="shared" si="28"/>
        <v>46631</v>
      </c>
      <c r="C238" s="32">
        <f t="shared" si="33"/>
        <v>65196.22430724449</v>
      </c>
      <c r="D238" s="32">
        <f t="shared" si="34"/>
        <v>1337.694405632138</v>
      </c>
      <c r="E238" s="33">
        <f t="shared" si="29"/>
        <v>0</v>
      </c>
      <c r="F238" s="32">
        <f t="shared" si="30"/>
        <v>1337.694405632138</v>
      </c>
      <c r="G238" s="32">
        <f t="shared" si="31"/>
        <v>1011.7132840959155</v>
      </c>
      <c r="H238" s="32">
        <f t="shared" si="35"/>
        <v>325.9811215362225</v>
      </c>
      <c r="I238" s="32">
        <f t="shared" si="32"/>
        <v>64184.511023148574</v>
      </c>
      <c r="J238" s="18"/>
      <c r="K238" s="18"/>
    </row>
    <row r="239" spans="1:11" ht="12.75">
      <c r="A239" s="6">
        <f t="shared" si="27"/>
        <v>222</v>
      </c>
      <c r="B239" s="7">
        <f t="shared" si="28"/>
        <v>46661</v>
      </c>
      <c r="C239" s="32">
        <f t="shared" si="33"/>
        <v>64184.511023148574</v>
      </c>
      <c r="D239" s="32">
        <f t="shared" si="34"/>
        <v>1337.694405632138</v>
      </c>
      <c r="E239" s="33">
        <f t="shared" si="29"/>
        <v>0</v>
      </c>
      <c r="F239" s="32">
        <f t="shared" si="30"/>
        <v>1337.694405632138</v>
      </c>
      <c r="G239" s="32">
        <f t="shared" si="31"/>
        <v>1016.771850516395</v>
      </c>
      <c r="H239" s="32">
        <f t="shared" si="35"/>
        <v>320.92255511574285</v>
      </c>
      <c r="I239" s="32">
        <f t="shared" si="32"/>
        <v>63167.73917263218</v>
      </c>
      <c r="J239" s="18"/>
      <c r="K239" s="18"/>
    </row>
    <row r="240" spans="1:11" ht="12.75">
      <c r="A240" s="6">
        <f t="shared" si="27"/>
        <v>223</v>
      </c>
      <c r="B240" s="7">
        <f t="shared" si="28"/>
        <v>46692</v>
      </c>
      <c r="C240" s="32">
        <f t="shared" si="33"/>
        <v>63167.73917263218</v>
      </c>
      <c r="D240" s="32">
        <f t="shared" si="34"/>
        <v>1337.694405632138</v>
      </c>
      <c r="E240" s="33">
        <f t="shared" si="29"/>
        <v>0</v>
      </c>
      <c r="F240" s="32">
        <f t="shared" si="30"/>
        <v>1337.694405632138</v>
      </c>
      <c r="G240" s="32">
        <f t="shared" si="31"/>
        <v>1021.855709768977</v>
      </c>
      <c r="H240" s="32">
        <f t="shared" si="35"/>
        <v>315.8386958631609</v>
      </c>
      <c r="I240" s="32">
        <f t="shared" si="32"/>
        <v>62145.8834628632</v>
      </c>
      <c r="J240" s="18"/>
      <c r="K240" s="18"/>
    </row>
    <row r="241" spans="1:11" ht="12.75">
      <c r="A241" s="6">
        <f t="shared" si="27"/>
        <v>224</v>
      </c>
      <c r="B241" s="7">
        <f t="shared" si="28"/>
        <v>46722</v>
      </c>
      <c r="C241" s="32">
        <f t="shared" si="33"/>
        <v>62145.8834628632</v>
      </c>
      <c r="D241" s="32">
        <f t="shared" si="34"/>
        <v>1337.694405632138</v>
      </c>
      <c r="E241" s="33">
        <f t="shared" si="29"/>
        <v>0</v>
      </c>
      <c r="F241" s="32">
        <f t="shared" si="30"/>
        <v>1337.694405632138</v>
      </c>
      <c r="G241" s="32">
        <f t="shared" si="31"/>
        <v>1026.964988317822</v>
      </c>
      <c r="H241" s="32">
        <f t="shared" si="35"/>
        <v>310.729417314316</v>
      </c>
      <c r="I241" s="32">
        <f t="shared" si="32"/>
        <v>61118.91847454538</v>
      </c>
      <c r="J241" s="18"/>
      <c r="K241" s="18"/>
    </row>
    <row r="242" spans="1:11" ht="12.75">
      <c r="A242" s="6">
        <f t="shared" si="27"/>
        <v>225</v>
      </c>
      <c r="B242" s="7">
        <f t="shared" si="28"/>
        <v>46753</v>
      </c>
      <c r="C242" s="32">
        <f t="shared" si="33"/>
        <v>61118.91847454538</v>
      </c>
      <c r="D242" s="32">
        <f t="shared" si="34"/>
        <v>1337.694405632138</v>
      </c>
      <c r="E242" s="33">
        <f t="shared" si="29"/>
        <v>0</v>
      </c>
      <c r="F242" s="32">
        <f t="shared" si="30"/>
        <v>1337.694405632138</v>
      </c>
      <c r="G242" s="32">
        <f t="shared" si="31"/>
        <v>1032.099813259411</v>
      </c>
      <c r="H242" s="32">
        <f t="shared" si="35"/>
        <v>305.59459237272694</v>
      </c>
      <c r="I242" s="32">
        <f t="shared" si="32"/>
        <v>60086.81866128597</v>
      </c>
      <c r="J242" s="18"/>
      <c r="K242" s="18"/>
    </row>
    <row r="243" spans="1:11" ht="12.75">
      <c r="A243" s="6">
        <f t="shared" si="27"/>
        <v>226</v>
      </c>
      <c r="B243" s="7">
        <f t="shared" si="28"/>
        <v>46784</v>
      </c>
      <c r="C243" s="32">
        <f t="shared" si="33"/>
        <v>60086.81866128597</v>
      </c>
      <c r="D243" s="32">
        <f t="shared" si="34"/>
        <v>1337.694405632138</v>
      </c>
      <c r="E243" s="33">
        <f t="shared" si="29"/>
        <v>0</v>
      </c>
      <c r="F243" s="32">
        <f t="shared" si="30"/>
        <v>1337.694405632138</v>
      </c>
      <c r="G243" s="32">
        <f t="shared" si="31"/>
        <v>1037.2603123257081</v>
      </c>
      <c r="H243" s="32">
        <f t="shared" si="35"/>
        <v>300.4340933064298</v>
      </c>
      <c r="I243" s="32">
        <f t="shared" si="32"/>
        <v>59049.558348960265</v>
      </c>
      <c r="J243" s="18"/>
      <c r="K243" s="18"/>
    </row>
    <row r="244" spans="1:11" ht="12.75">
      <c r="A244" s="6">
        <f t="shared" si="27"/>
        <v>227</v>
      </c>
      <c r="B244" s="7">
        <f t="shared" si="28"/>
        <v>46813</v>
      </c>
      <c r="C244" s="32">
        <f t="shared" si="33"/>
        <v>59049.558348960265</v>
      </c>
      <c r="D244" s="32">
        <f t="shared" si="34"/>
        <v>1337.694405632138</v>
      </c>
      <c r="E244" s="33">
        <f t="shared" si="29"/>
        <v>0</v>
      </c>
      <c r="F244" s="32">
        <f t="shared" si="30"/>
        <v>1337.694405632138</v>
      </c>
      <c r="G244" s="32">
        <f t="shared" si="31"/>
        <v>1042.4466138873365</v>
      </c>
      <c r="H244" s="32">
        <f t="shared" si="35"/>
        <v>295.2477917448013</v>
      </c>
      <c r="I244" s="32">
        <f t="shared" si="32"/>
        <v>58007.111735072926</v>
      </c>
      <c r="J244" s="18"/>
      <c r="K244" s="18"/>
    </row>
    <row r="245" spans="1:11" ht="12.75">
      <c r="A245" s="6">
        <f t="shared" si="27"/>
        <v>228</v>
      </c>
      <c r="B245" s="7">
        <f t="shared" si="28"/>
        <v>46844</v>
      </c>
      <c r="C245" s="32">
        <f t="shared" si="33"/>
        <v>58007.111735072926</v>
      </c>
      <c r="D245" s="32">
        <f t="shared" si="34"/>
        <v>1337.694405632138</v>
      </c>
      <c r="E245" s="33">
        <f t="shared" si="29"/>
        <v>0</v>
      </c>
      <c r="F245" s="32">
        <f t="shared" si="30"/>
        <v>1337.694405632138</v>
      </c>
      <c r="G245" s="32">
        <f t="shared" si="31"/>
        <v>1047.6588469567732</v>
      </c>
      <c r="H245" s="32">
        <f t="shared" si="35"/>
        <v>290.0355586753646</v>
      </c>
      <c r="I245" s="32">
        <f t="shared" si="32"/>
        <v>56959.45288811615</v>
      </c>
      <c r="J245" s="18"/>
      <c r="K245" s="18"/>
    </row>
    <row r="246" spans="1:11" ht="12.75">
      <c r="A246" s="6">
        <f t="shared" si="27"/>
        <v>229</v>
      </c>
      <c r="B246" s="7">
        <f t="shared" si="28"/>
        <v>46874</v>
      </c>
      <c r="C246" s="32">
        <f t="shared" si="33"/>
        <v>56959.45288811615</v>
      </c>
      <c r="D246" s="32">
        <f t="shared" si="34"/>
        <v>1337.694405632138</v>
      </c>
      <c r="E246" s="33">
        <f t="shared" si="29"/>
        <v>0</v>
      </c>
      <c r="F246" s="32">
        <f t="shared" si="30"/>
        <v>1337.694405632138</v>
      </c>
      <c r="G246" s="32">
        <f t="shared" si="31"/>
        <v>1052.8971411915572</v>
      </c>
      <c r="H246" s="32">
        <f t="shared" si="35"/>
        <v>284.79726444058076</v>
      </c>
      <c r="I246" s="32">
        <f t="shared" si="32"/>
        <v>55906.5557469246</v>
      </c>
      <c r="J246" s="18"/>
      <c r="K246" s="18"/>
    </row>
    <row r="247" spans="1:11" ht="12.75">
      <c r="A247" s="6">
        <f t="shared" si="27"/>
        <v>230</v>
      </c>
      <c r="B247" s="7">
        <f t="shared" si="28"/>
        <v>46905</v>
      </c>
      <c r="C247" s="32">
        <f t="shared" si="33"/>
        <v>55906.5557469246</v>
      </c>
      <c r="D247" s="32">
        <f t="shared" si="34"/>
        <v>1337.694405632138</v>
      </c>
      <c r="E247" s="33">
        <f t="shared" si="29"/>
        <v>0</v>
      </c>
      <c r="F247" s="32">
        <f t="shared" si="30"/>
        <v>1337.694405632138</v>
      </c>
      <c r="G247" s="32">
        <f t="shared" si="31"/>
        <v>1058.161626897515</v>
      </c>
      <c r="H247" s="32">
        <f t="shared" si="35"/>
        <v>279.532778734623</v>
      </c>
      <c r="I247" s="32">
        <f t="shared" si="32"/>
        <v>54848.394120027086</v>
      </c>
      <c r="J247" s="18"/>
      <c r="K247" s="18"/>
    </row>
    <row r="248" spans="1:11" ht="12.75">
      <c r="A248" s="6">
        <f t="shared" si="27"/>
        <v>231</v>
      </c>
      <c r="B248" s="7">
        <f t="shared" si="28"/>
        <v>46935</v>
      </c>
      <c r="C248" s="32">
        <f t="shared" si="33"/>
        <v>54848.394120027086</v>
      </c>
      <c r="D248" s="32">
        <f t="shared" si="34"/>
        <v>1337.694405632138</v>
      </c>
      <c r="E248" s="33">
        <f t="shared" si="29"/>
        <v>0</v>
      </c>
      <c r="F248" s="32">
        <f t="shared" si="30"/>
        <v>1337.694405632138</v>
      </c>
      <c r="G248" s="32">
        <f t="shared" si="31"/>
        <v>1063.4524350320025</v>
      </c>
      <c r="H248" s="32">
        <f t="shared" si="35"/>
        <v>274.2419706001354</v>
      </c>
      <c r="I248" s="32">
        <f t="shared" si="32"/>
        <v>53784.94168499508</v>
      </c>
      <c r="J248" s="18"/>
      <c r="K248" s="18"/>
    </row>
    <row r="249" spans="1:11" ht="12.75">
      <c r="A249" s="6">
        <f t="shared" si="27"/>
        <v>232</v>
      </c>
      <c r="B249" s="7">
        <f t="shared" si="28"/>
        <v>46966</v>
      </c>
      <c r="C249" s="32">
        <f t="shared" si="33"/>
        <v>53784.94168499508</v>
      </c>
      <c r="D249" s="32">
        <f t="shared" si="34"/>
        <v>1337.694405632138</v>
      </c>
      <c r="E249" s="33">
        <f t="shared" si="29"/>
        <v>0</v>
      </c>
      <c r="F249" s="32">
        <f t="shared" si="30"/>
        <v>1337.694405632138</v>
      </c>
      <c r="G249" s="32">
        <f t="shared" si="31"/>
        <v>1068.7696972071626</v>
      </c>
      <c r="H249" s="32">
        <f t="shared" si="35"/>
        <v>268.9247084249754</v>
      </c>
      <c r="I249" s="32">
        <f t="shared" si="32"/>
        <v>52716.171987787915</v>
      </c>
      <c r="J249" s="18"/>
      <c r="K249" s="18"/>
    </row>
    <row r="250" spans="1:11" ht="12.75">
      <c r="A250" s="6">
        <f t="shared" si="27"/>
        <v>233</v>
      </c>
      <c r="B250" s="7">
        <f t="shared" si="28"/>
        <v>46997</v>
      </c>
      <c r="C250" s="32">
        <f t="shared" si="33"/>
        <v>52716.171987787915</v>
      </c>
      <c r="D250" s="32">
        <f t="shared" si="34"/>
        <v>1337.694405632138</v>
      </c>
      <c r="E250" s="33">
        <f t="shared" si="29"/>
        <v>0</v>
      </c>
      <c r="F250" s="32">
        <f t="shared" si="30"/>
        <v>1337.694405632138</v>
      </c>
      <c r="G250" s="32">
        <f t="shared" si="31"/>
        <v>1074.1135456931984</v>
      </c>
      <c r="H250" s="32">
        <f t="shared" si="35"/>
        <v>263.58085993893957</v>
      </c>
      <c r="I250" s="32">
        <f t="shared" si="32"/>
        <v>51642.05844209472</v>
      </c>
      <c r="J250" s="18"/>
      <c r="K250" s="18"/>
    </row>
    <row r="251" spans="1:11" ht="12.75">
      <c r="A251" s="6">
        <f t="shared" si="27"/>
        <v>234</v>
      </c>
      <c r="B251" s="7">
        <f t="shared" si="28"/>
        <v>47027</v>
      </c>
      <c r="C251" s="32">
        <f t="shared" si="33"/>
        <v>51642.05844209472</v>
      </c>
      <c r="D251" s="32">
        <f t="shared" si="34"/>
        <v>1337.694405632138</v>
      </c>
      <c r="E251" s="33">
        <f t="shared" si="29"/>
        <v>0</v>
      </c>
      <c r="F251" s="32">
        <f t="shared" si="30"/>
        <v>1337.694405632138</v>
      </c>
      <c r="G251" s="32">
        <f t="shared" si="31"/>
        <v>1079.4841134216642</v>
      </c>
      <c r="H251" s="32">
        <f t="shared" si="35"/>
        <v>258.2102922104736</v>
      </c>
      <c r="I251" s="32">
        <f t="shared" si="32"/>
        <v>50562.57432867306</v>
      </c>
      <c r="J251" s="18"/>
      <c r="K251" s="18"/>
    </row>
    <row r="252" spans="1:11" ht="12.75">
      <c r="A252" s="6">
        <f t="shared" si="27"/>
        <v>235</v>
      </c>
      <c r="B252" s="7">
        <f t="shared" si="28"/>
        <v>47058</v>
      </c>
      <c r="C252" s="32">
        <f t="shared" si="33"/>
        <v>50562.57432867306</v>
      </c>
      <c r="D252" s="32">
        <f t="shared" si="34"/>
        <v>1337.694405632138</v>
      </c>
      <c r="E252" s="33">
        <f t="shared" si="29"/>
        <v>0</v>
      </c>
      <c r="F252" s="32">
        <f t="shared" si="30"/>
        <v>1337.694405632138</v>
      </c>
      <c r="G252" s="32">
        <f t="shared" si="31"/>
        <v>1084.8815339887726</v>
      </c>
      <c r="H252" s="32">
        <f t="shared" si="35"/>
        <v>252.81287164336527</v>
      </c>
      <c r="I252" s="32">
        <f t="shared" si="32"/>
        <v>49477.692794684284</v>
      </c>
      <c r="J252" s="18"/>
      <c r="K252" s="18"/>
    </row>
    <row r="253" spans="1:11" ht="12.75">
      <c r="A253" s="6">
        <f t="shared" si="27"/>
        <v>236</v>
      </c>
      <c r="B253" s="7">
        <f t="shared" si="28"/>
        <v>47088</v>
      </c>
      <c r="C253" s="32">
        <f t="shared" si="33"/>
        <v>49477.692794684284</v>
      </c>
      <c r="D253" s="32">
        <f t="shared" si="34"/>
        <v>1337.694405632138</v>
      </c>
      <c r="E253" s="33">
        <f t="shared" si="29"/>
        <v>0</v>
      </c>
      <c r="F253" s="32">
        <f t="shared" si="30"/>
        <v>1337.694405632138</v>
      </c>
      <c r="G253" s="32">
        <f t="shared" si="31"/>
        <v>1090.3059416587164</v>
      </c>
      <c r="H253" s="32">
        <f t="shared" si="35"/>
        <v>247.3884639734214</v>
      </c>
      <c r="I253" s="32">
        <f t="shared" si="32"/>
        <v>48387.38685302557</v>
      </c>
      <c r="J253" s="18"/>
      <c r="K253" s="18"/>
    </row>
    <row r="254" spans="1:11" ht="12.75">
      <c r="A254" s="6">
        <f t="shared" si="27"/>
        <v>237</v>
      </c>
      <c r="B254" s="7">
        <f t="shared" si="28"/>
        <v>47119</v>
      </c>
      <c r="C254" s="32">
        <f t="shared" si="33"/>
        <v>48387.38685302557</v>
      </c>
      <c r="D254" s="32">
        <f t="shared" si="34"/>
        <v>1337.694405632138</v>
      </c>
      <c r="E254" s="33">
        <f t="shared" si="29"/>
        <v>0</v>
      </c>
      <c r="F254" s="32">
        <f t="shared" si="30"/>
        <v>1337.694405632138</v>
      </c>
      <c r="G254" s="32">
        <f t="shared" si="31"/>
        <v>1095.75747136701</v>
      </c>
      <c r="H254" s="32">
        <f t="shared" si="35"/>
        <v>241.93693426512786</v>
      </c>
      <c r="I254" s="32">
        <f t="shared" si="32"/>
        <v>47291.62938165856</v>
      </c>
      <c r="J254" s="18"/>
      <c r="K254" s="18"/>
    </row>
    <row r="255" spans="1:11" ht="12.75">
      <c r="A255" s="6">
        <f t="shared" si="27"/>
        <v>238</v>
      </c>
      <c r="B255" s="7">
        <f t="shared" si="28"/>
        <v>47150</v>
      </c>
      <c r="C255" s="32">
        <f t="shared" si="33"/>
        <v>47291.62938165856</v>
      </c>
      <c r="D255" s="32">
        <f t="shared" si="34"/>
        <v>1337.694405632138</v>
      </c>
      <c r="E255" s="33">
        <f t="shared" si="29"/>
        <v>0</v>
      </c>
      <c r="F255" s="32">
        <f t="shared" si="30"/>
        <v>1337.694405632138</v>
      </c>
      <c r="G255" s="32">
        <f t="shared" si="31"/>
        <v>1101.2362587238451</v>
      </c>
      <c r="H255" s="32">
        <f t="shared" si="35"/>
        <v>236.45814690829278</v>
      </c>
      <c r="I255" s="32">
        <f t="shared" si="32"/>
        <v>46190.393122934714</v>
      </c>
      <c r="J255" s="18"/>
      <c r="K255" s="18"/>
    </row>
    <row r="256" spans="1:11" ht="12.75">
      <c r="A256" s="6">
        <f t="shared" si="27"/>
        <v>239</v>
      </c>
      <c r="B256" s="7">
        <f t="shared" si="28"/>
        <v>47178</v>
      </c>
      <c r="C256" s="32">
        <f t="shared" si="33"/>
        <v>46190.393122934714</v>
      </c>
      <c r="D256" s="32">
        <f t="shared" si="34"/>
        <v>1337.694405632138</v>
      </c>
      <c r="E256" s="33">
        <f t="shared" si="29"/>
        <v>0</v>
      </c>
      <c r="F256" s="32">
        <f t="shared" si="30"/>
        <v>1337.694405632138</v>
      </c>
      <c r="G256" s="32">
        <f t="shared" si="31"/>
        <v>1106.7424400174643</v>
      </c>
      <c r="H256" s="32">
        <f t="shared" si="35"/>
        <v>230.95196561467355</v>
      </c>
      <c r="I256" s="32">
        <f t="shared" si="32"/>
        <v>45083.65068291725</v>
      </c>
      <c r="J256" s="18"/>
      <c r="K256" s="18"/>
    </row>
    <row r="257" spans="1:11" ht="12.75">
      <c r="A257" s="6">
        <f t="shared" si="27"/>
        <v>240</v>
      </c>
      <c r="B257" s="7">
        <f t="shared" si="28"/>
        <v>47209</v>
      </c>
      <c r="C257" s="32">
        <f t="shared" si="33"/>
        <v>45083.65068291725</v>
      </c>
      <c r="D257" s="32">
        <f t="shared" si="34"/>
        <v>1337.694405632138</v>
      </c>
      <c r="E257" s="33">
        <f t="shared" si="29"/>
        <v>0</v>
      </c>
      <c r="F257" s="32">
        <f t="shared" si="30"/>
        <v>1337.694405632138</v>
      </c>
      <c r="G257" s="32">
        <f t="shared" si="31"/>
        <v>1112.2761522175517</v>
      </c>
      <c r="H257" s="32">
        <f t="shared" si="35"/>
        <v>225.41825341458625</v>
      </c>
      <c r="I257" s="32">
        <f t="shared" si="32"/>
        <v>43971.3745306997</v>
      </c>
      <c r="J257" s="18"/>
      <c r="K257" s="18"/>
    </row>
    <row r="258" spans="1:11" ht="12.75">
      <c r="A258" s="6">
        <f t="shared" si="27"/>
        <v>241</v>
      </c>
      <c r="B258" s="7">
        <f t="shared" si="28"/>
        <v>47239</v>
      </c>
      <c r="C258" s="32">
        <f t="shared" si="33"/>
        <v>43971.3745306997</v>
      </c>
      <c r="D258" s="32">
        <f t="shared" si="34"/>
        <v>1337.694405632138</v>
      </c>
      <c r="E258" s="33">
        <f t="shared" si="29"/>
        <v>0</v>
      </c>
      <c r="F258" s="32">
        <f t="shared" si="30"/>
        <v>1337.694405632138</v>
      </c>
      <c r="G258" s="32">
        <f t="shared" si="31"/>
        <v>1117.8375329786395</v>
      </c>
      <c r="H258" s="32">
        <f t="shared" si="35"/>
        <v>219.8568726534985</v>
      </c>
      <c r="I258" s="32">
        <f t="shared" si="32"/>
        <v>42853.536997721065</v>
      </c>
      <c r="J258" s="18"/>
      <c r="K258" s="18"/>
    </row>
    <row r="259" spans="1:11" ht="12.75">
      <c r="A259" s="6">
        <f t="shared" si="27"/>
        <v>242</v>
      </c>
      <c r="B259" s="7">
        <f t="shared" si="28"/>
        <v>47270</v>
      </c>
      <c r="C259" s="32">
        <f t="shared" si="33"/>
        <v>42853.536997721065</v>
      </c>
      <c r="D259" s="32">
        <f t="shared" si="34"/>
        <v>1337.694405632138</v>
      </c>
      <c r="E259" s="33">
        <f t="shared" si="29"/>
        <v>0</v>
      </c>
      <c r="F259" s="32">
        <f t="shared" si="30"/>
        <v>1337.694405632138</v>
      </c>
      <c r="G259" s="32">
        <f t="shared" si="31"/>
        <v>1123.4267206435325</v>
      </c>
      <c r="H259" s="32">
        <f t="shared" si="35"/>
        <v>214.2676849886053</v>
      </c>
      <c r="I259" s="32">
        <f t="shared" si="32"/>
        <v>41730.11027707753</v>
      </c>
      <c r="J259" s="18"/>
      <c r="K259" s="18"/>
    </row>
    <row r="260" spans="1:11" ht="12.75">
      <c r="A260" s="6">
        <f t="shared" si="27"/>
        <v>243</v>
      </c>
      <c r="B260" s="7">
        <f t="shared" si="28"/>
        <v>47300</v>
      </c>
      <c r="C260" s="32">
        <f t="shared" si="33"/>
        <v>41730.11027707753</v>
      </c>
      <c r="D260" s="32">
        <f t="shared" si="34"/>
        <v>1337.694405632138</v>
      </c>
      <c r="E260" s="33">
        <f t="shared" si="29"/>
        <v>0</v>
      </c>
      <c r="F260" s="32">
        <f t="shared" si="30"/>
        <v>1337.694405632138</v>
      </c>
      <c r="G260" s="32">
        <f t="shared" si="31"/>
        <v>1129.0438542467502</v>
      </c>
      <c r="H260" s="32">
        <f t="shared" si="35"/>
        <v>208.65055138538764</v>
      </c>
      <c r="I260" s="32">
        <f t="shared" si="32"/>
        <v>40601.06642283078</v>
      </c>
      <c r="J260" s="18"/>
      <c r="K260" s="18"/>
    </row>
    <row r="261" spans="1:11" ht="12.75">
      <c r="A261" s="6">
        <f t="shared" si="27"/>
        <v>244</v>
      </c>
      <c r="B261" s="7">
        <f t="shared" si="28"/>
        <v>47331</v>
      </c>
      <c r="C261" s="32">
        <f t="shared" si="33"/>
        <v>40601.06642283078</v>
      </c>
      <c r="D261" s="32">
        <f t="shared" si="34"/>
        <v>1337.694405632138</v>
      </c>
      <c r="E261" s="33">
        <f t="shared" si="29"/>
        <v>0</v>
      </c>
      <c r="F261" s="32">
        <f t="shared" si="30"/>
        <v>1337.694405632138</v>
      </c>
      <c r="G261" s="32">
        <f t="shared" si="31"/>
        <v>1134.689073517984</v>
      </c>
      <c r="H261" s="32">
        <f t="shared" si="35"/>
        <v>203.0053321141539</v>
      </c>
      <c r="I261" s="32">
        <f t="shared" si="32"/>
        <v>39466.377349312796</v>
      </c>
      <c r="J261" s="18"/>
      <c r="K261" s="18"/>
    </row>
    <row r="262" spans="1:11" ht="12.75">
      <c r="A262" s="6">
        <f t="shared" si="27"/>
        <v>245</v>
      </c>
      <c r="B262" s="7">
        <f t="shared" si="28"/>
        <v>47362</v>
      </c>
      <c r="C262" s="32">
        <f t="shared" si="33"/>
        <v>39466.377349312796</v>
      </c>
      <c r="D262" s="32">
        <f t="shared" si="34"/>
        <v>1337.694405632138</v>
      </c>
      <c r="E262" s="33">
        <f t="shared" si="29"/>
        <v>0</v>
      </c>
      <c r="F262" s="32">
        <f t="shared" si="30"/>
        <v>1337.694405632138</v>
      </c>
      <c r="G262" s="32">
        <f t="shared" si="31"/>
        <v>1140.362518885574</v>
      </c>
      <c r="H262" s="32">
        <f t="shared" si="35"/>
        <v>197.33188674656398</v>
      </c>
      <c r="I262" s="32">
        <f t="shared" si="32"/>
        <v>38326.01483042722</v>
      </c>
      <c r="J262" s="18"/>
      <c r="K262" s="18"/>
    </row>
    <row r="263" spans="1:11" ht="12.75">
      <c r="A263" s="6">
        <f t="shared" si="27"/>
        <v>246</v>
      </c>
      <c r="B263" s="7">
        <f t="shared" si="28"/>
        <v>47392</v>
      </c>
      <c r="C263" s="32">
        <f t="shared" si="33"/>
        <v>38326.01483042722</v>
      </c>
      <c r="D263" s="32">
        <f t="shared" si="34"/>
        <v>1337.694405632138</v>
      </c>
      <c r="E263" s="33">
        <f t="shared" si="29"/>
        <v>0</v>
      </c>
      <c r="F263" s="32">
        <f t="shared" si="30"/>
        <v>1337.694405632138</v>
      </c>
      <c r="G263" s="32">
        <f t="shared" si="31"/>
        <v>1146.0643314800018</v>
      </c>
      <c r="H263" s="32">
        <f t="shared" si="35"/>
        <v>191.6300741521361</v>
      </c>
      <c r="I263" s="32">
        <f t="shared" si="32"/>
        <v>37179.95049894722</v>
      </c>
      <c r="J263" s="18"/>
      <c r="K263" s="18"/>
    </row>
    <row r="264" spans="1:11" ht="12.75">
      <c r="A264" s="6">
        <f t="shared" si="27"/>
        <v>247</v>
      </c>
      <c r="B264" s="7">
        <f t="shared" si="28"/>
        <v>47423</v>
      </c>
      <c r="C264" s="32">
        <f t="shared" si="33"/>
        <v>37179.95049894722</v>
      </c>
      <c r="D264" s="32">
        <f t="shared" si="34"/>
        <v>1337.694405632138</v>
      </c>
      <c r="E264" s="33">
        <f t="shared" si="29"/>
        <v>0</v>
      </c>
      <c r="F264" s="32">
        <f t="shared" si="30"/>
        <v>1337.694405632138</v>
      </c>
      <c r="G264" s="32">
        <f t="shared" si="31"/>
        <v>1151.7946531374018</v>
      </c>
      <c r="H264" s="32">
        <f t="shared" si="35"/>
        <v>185.89975249473608</v>
      </c>
      <c r="I264" s="32">
        <f t="shared" si="32"/>
        <v>36028.155845809815</v>
      </c>
      <c r="J264" s="18"/>
      <c r="K264" s="18"/>
    </row>
    <row r="265" spans="1:11" ht="12.75">
      <c r="A265" s="6">
        <f t="shared" si="27"/>
        <v>248</v>
      </c>
      <c r="B265" s="7">
        <f t="shared" si="28"/>
        <v>47453</v>
      </c>
      <c r="C265" s="32">
        <f t="shared" si="33"/>
        <v>36028.155845809815</v>
      </c>
      <c r="D265" s="32">
        <f t="shared" si="34"/>
        <v>1337.694405632138</v>
      </c>
      <c r="E265" s="33">
        <f t="shared" si="29"/>
        <v>0</v>
      </c>
      <c r="F265" s="32">
        <f t="shared" si="30"/>
        <v>1337.694405632138</v>
      </c>
      <c r="G265" s="32">
        <f t="shared" si="31"/>
        <v>1157.5536264030889</v>
      </c>
      <c r="H265" s="32">
        <f t="shared" si="35"/>
        <v>180.14077922904906</v>
      </c>
      <c r="I265" s="32">
        <f t="shared" si="32"/>
        <v>34870.60221940673</v>
      </c>
      <c r="J265" s="18"/>
      <c r="K265" s="18"/>
    </row>
    <row r="266" spans="1:11" ht="12.75">
      <c r="A266" s="6">
        <f t="shared" si="27"/>
        <v>249</v>
      </c>
      <c r="B266" s="7">
        <f t="shared" si="28"/>
        <v>47484</v>
      </c>
      <c r="C266" s="32">
        <f t="shared" si="33"/>
        <v>34870.60221940673</v>
      </c>
      <c r="D266" s="32">
        <f t="shared" si="34"/>
        <v>1337.694405632138</v>
      </c>
      <c r="E266" s="33">
        <f t="shared" si="29"/>
        <v>0</v>
      </c>
      <c r="F266" s="32">
        <f t="shared" si="30"/>
        <v>1337.694405632138</v>
      </c>
      <c r="G266" s="32">
        <f t="shared" si="31"/>
        <v>1163.3413945351042</v>
      </c>
      <c r="H266" s="32">
        <f t="shared" si="35"/>
        <v>174.3530110970336</v>
      </c>
      <c r="I266" s="32">
        <f t="shared" si="32"/>
        <v>33707.26082487162</v>
      </c>
      <c r="J266" s="18"/>
      <c r="K266" s="18"/>
    </row>
    <row r="267" spans="1:11" ht="12.75">
      <c r="A267" s="6">
        <f t="shared" si="27"/>
        <v>250</v>
      </c>
      <c r="B267" s="7">
        <f t="shared" si="28"/>
        <v>47515</v>
      </c>
      <c r="C267" s="32">
        <f t="shared" si="33"/>
        <v>33707.26082487162</v>
      </c>
      <c r="D267" s="32">
        <f t="shared" si="34"/>
        <v>1337.694405632138</v>
      </c>
      <c r="E267" s="33">
        <f t="shared" si="29"/>
        <v>0</v>
      </c>
      <c r="F267" s="32">
        <f t="shared" si="30"/>
        <v>1337.694405632138</v>
      </c>
      <c r="G267" s="32">
        <f t="shared" si="31"/>
        <v>1169.1581015077797</v>
      </c>
      <c r="H267" s="32">
        <f t="shared" si="35"/>
        <v>168.5363041243581</v>
      </c>
      <c r="I267" s="32">
        <f t="shared" si="32"/>
        <v>32538.10272336384</v>
      </c>
      <c r="J267" s="18"/>
      <c r="K267" s="18"/>
    </row>
    <row r="268" spans="1:11" ht="12.75">
      <c r="A268" s="6">
        <f t="shared" si="27"/>
        <v>251</v>
      </c>
      <c r="B268" s="7">
        <f t="shared" si="28"/>
        <v>47543</v>
      </c>
      <c r="C268" s="32">
        <f t="shared" si="33"/>
        <v>32538.10272336384</v>
      </c>
      <c r="D268" s="32">
        <f t="shared" si="34"/>
        <v>1337.694405632138</v>
      </c>
      <c r="E268" s="33">
        <f t="shared" si="29"/>
        <v>0</v>
      </c>
      <c r="F268" s="32">
        <f t="shared" si="30"/>
        <v>1337.694405632138</v>
      </c>
      <c r="G268" s="32">
        <f t="shared" si="31"/>
        <v>1175.0038920153188</v>
      </c>
      <c r="H268" s="32">
        <f t="shared" si="35"/>
        <v>162.6905136168192</v>
      </c>
      <c r="I268" s="32">
        <f t="shared" si="32"/>
        <v>31363.09883134852</v>
      </c>
      <c r="J268" s="18"/>
      <c r="K268" s="18"/>
    </row>
    <row r="269" spans="1:11" ht="12.75">
      <c r="A269" s="6">
        <f t="shared" si="27"/>
        <v>252</v>
      </c>
      <c r="B269" s="7">
        <f t="shared" si="28"/>
        <v>47574</v>
      </c>
      <c r="C269" s="32">
        <f t="shared" si="33"/>
        <v>31363.09883134852</v>
      </c>
      <c r="D269" s="32">
        <f t="shared" si="34"/>
        <v>1337.694405632138</v>
      </c>
      <c r="E269" s="33">
        <f t="shared" si="29"/>
        <v>0</v>
      </c>
      <c r="F269" s="32">
        <f t="shared" si="30"/>
        <v>1337.694405632138</v>
      </c>
      <c r="G269" s="32">
        <f t="shared" si="31"/>
        <v>1180.8789114753954</v>
      </c>
      <c r="H269" s="32">
        <f t="shared" si="35"/>
        <v>156.8154941567426</v>
      </c>
      <c r="I269" s="32">
        <f t="shared" si="32"/>
        <v>30182.219919873125</v>
      </c>
      <c r="J269" s="18"/>
      <c r="K269" s="18"/>
    </row>
    <row r="270" spans="1:11" ht="12.75">
      <c r="A270" s="6">
        <f t="shared" si="27"/>
        <v>253</v>
      </c>
      <c r="B270" s="7">
        <f t="shared" si="28"/>
        <v>47604</v>
      </c>
      <c r="C270" s="32">
        <f t="shared" si="33"/>
        <v>30182.219919873125</v>
      </c>
      <c r="D270" s="32">
        <f t="shared" si="34"/>
        <v>1337.694405632138</v>
      </c>
      <c r="E270" s="33">
        <f t="shared" si="29"/>
        <v>0</v>
      </c>
      <c r="F270" s="32">
        <f t="shared" si="30"/>
        <v>1337.694405632138</v>
      </c>
      <c r="G270" s="32">
        <f t="shared" si="31"/>
        <v>1186.7833060327723</v>
      </c>
      <c r="H270" s="32">
        <f t="shared" si="35"/>
        <v>150.91109959936563</v>
      </c>
      <c r="I270" s="32">
        <f t="shared" si="32"/>
        <v>28995.436613840353</v>
      </c>
      <c r="J270" s="18"/>
      <c r="K270" s="18"/>
    </row>
    <row r="271" spans="1:11" ht="12.75">
      <c r="A271" s="6">
        <f t="shared" si="27"/>
        <v>254</v>
      </c>
      <c r="B271" s="7">
        <f t="shared" si="28"/>
        <v>47635</v>
      </c>
      <c r="C271" s="32">
        <f t="shared" si="33"/>
        <v>28995.436613840353</v>
      </c>
      <c r="D271" s="32">
        <f t="shared" si="34"/>
        <v>1337.694405632138</v>
      </c>
      <c r="E271" s="33">
        <f t="shared" si="29"/>
        <v>0</v>
      </c>
      <c r="F271" s="32">
        <f t="shared" si="30"/>
        <v>1337.694405632138</v>
      </c>
      <c r="G271" s="32">
        <f t="shared" si="31"/>
        <v>1192.717222562936</v>
      </c>
      <c r="H271" s="32">
        <f t="shared" si="35"/>
        <v>144.97718306920174</v>
      </c>
      <c r="I271" s="32">
        <f t="shared" si="32"/>
        <v>27802.719391277416</v>
      </c>
      <c r="J271" s="18"/>
      <c r="K271" s="18"/>
    </row>
    <row r="272" spans="1:11" ht="12.75">
      <c r="A272" s="6">
        <f t="shared" si="27"/>
        <v>255</v>
      </c>
      <c r="B272" s="7">
        <f t="shared" si="28"/>
        <v>47665</v>
      </c>
      <c r="C272" s="32">
        <f t="shared" si="33"/>
        <v>27802.719391277416</v>
      </c>
      <c r="D272" s="32">
        <f t="shared" si="34"/>
        <v>1337.694405632138</v>
      </c>
      <c r="E272" s="33">
        <f t="shared" si="29"/>
        <v>0</v>
      </c>
      <c r="F272" s="32">
        <f t="shared" si="30"/>
        <v>1337.694405632138</v>
      </c>
      <c r="G272" s="32">
        <f t="shared" si="31"/>
        <v>1198.6808086757508</v>
      </c>
      <c r="H272" s="32">
        <f t="shared" si="35"/>
        <v>139.0135969563871</v>
      </c>
      <c r="I272" s="32">
        <f t="shared" si="32"/>
        <v>26604.038582601665</v>
      </c>
      <c r="J272" s="18"/>
      <c r="K272" s="18"/>
    </row>
    <row r="273" spans="1:11" ht="12.75">
      <c r="A273" s="6">
        <f t="shared" si="27"/>
        <v>256</v>
      </c>
      <c r="B273" s="7">
        <f t="shared" si="28"/>
        <v>47696</v>
      </c>
      <c r="C273" s="32">
        <f t="shared" si="33"/>
        <v>26604.038582601665</v>
      </c>
      <c r="D273" s="32">
        <f t="shared" si="34"/>
        <v>1337.694405632138</v>
      </c>
      <c r="E273" s="33">
        <f t="shared" si="29"/>
        <v>0</v>
      </c>
      <c r="F273" s="32">
        <f t="shared" si="30"/>
        <v>1337.694405632138</v>
      </c>
      <c r="G273" s="32">
        <f t="shared" si="31"/>
        <v>1204.6742127191296</v>
      </c>
      <c r="H273" s="32">
        <f t="shared" si="35"/>
        <v>133.02019291300832</v>
      </c>
      <c r="I273" s="32">
        <f t="shared" si="32"/>
        <v>25399.364369882536</v>
      </c>
      <c r="J273" s="18"/>
      <c r="K273" s="18"/>
    </row>
    <row r="274" spans="1:11" ht="12.75">
      <c r="A274" s="6">
        <f t="shared" si="27"/>
        <v>257</v>
      </c>
      <c r="B274" s="7">
        <f t="shared" si="28"/>
        <v>47727</v>
      </c>
      <c r="C274" s="32">
        <f t="shared" si="33"/>
        <v>25399.364369882536</v>
      </c>
      <c r="D274" s="32">
        <f t="shared" si="34"/>
        <v>1337.694405632138</v>
      </c>
      <c r="E274" s="33">
        <f t="shared" si="29"/>
        <v>0</v>
      </c>
      <c r="F274" s="32">
        <f t="shared" si="30"/>
        <v>1337.694405632138</v>
      </c>
      <c r="G274" s="32">
        <f t="shared" si="31"/>
        <v>1210.6975837827251</v>
      </c>
      <c r="H274" s="32">
        <f t="shared" si="35"/>
        <v>126.99682184941268</v>
      </c>
      <c r="I274" s="32">
        <f t="shared" si="32"/>
        <v>24188.66678609981</v>
      </c>
      <c r="J274" s="18"/>
      <c r="K274" s="18"/>
    </row>
    <row r="275" spans="1:11" ht="12.75">
      <c r="A275" s="6">
        <f aca="true" t="shared" si="36" ref="A275:A338">IF(Values_Entered,A274+1,"")</f>
        <v>258</v>
      </c>
      <c r="B275" s="7">
        <f aca="true" t="shared" si="37" ref="B275:B338">IF(Pay_Num&lt;&gt;"",DATE(YEAR(B274),MONTH(B274)+1,DAY(B274)),"")</f>
        <v>47757</v>
      </c>
      <c r="C275" s="32">
        <f t="shared" si="33"/>
        <v>24188.66678609981</v>
      </c>
      <c r="D275" s="32">
        <f t="shared" si="34"/>
        <v>1337.694405632138</v>
      </c>
      <c r="E275" s="33">
        <f aca="true" t="shared" si="38" ref="E275:E338">IF(Pay_Num&lt;&gt;"",Scheduled_Extra_Payments,"")</f>
        <v>0</v>
      </c>
      <c r="F275" s="32">
        <f aca="true" t="shared" si="39" ref="F275:F338">IF(Pay_Num&lt;&gt;"",Sched_Pay+Extra_Pay,"")</f>
        <v>1337.694405632138</v>
      </c>
      <c r="G275" s="32">
        <f aca="true" t="shared" si="40" ref="G275:G338">IF(Pay_Num&lt;&gt;"",Total_Pay-Int,"")</f>
        <v>1216.751071701639</v>
      </c>
      <c r="H275" s="32">
        <f t="shared" si="35"/>
        <v>120.94333393049904</v>
      </c>
      <c r="I275" s="32">
        <f aca="true" t="shared" si="41" ref="I275:I338">IF(Pay_Num&lt;&gt;"",Beg_Bal-Princ,"")</f>
        <v>22971.915714398172</v>
      </c>
      <c r="J275" s="18"/>
      <c r="K275" s="18"/>
    </row>
    <row r="276" spans="1:11" ht="12.75">
      <c r="A276" s="6">
        <f t="shared" si="36"/>
        <v>259</v>
      </c>
      <c r="B276" s="7">
        <f t="shared" si="37"/>
        <v>47788</v>
      </c>
      <c r="C276" s="32">
        <f aca="true" t="shared" si="42" ref="C276:C339">IF(Pay_Num&lt;&gt;"",I275,"")</f>
        <v>22971.915714398172</v>
      </c>
      <c r="D276" s="32">
        <f aca="true" t="shared" si="43" ref="D276:D339">IF(Pay_Num&lt;&gt;"",Scheduled_Monthly_Payment,"")</f>
        <v>1337.694405632138</v>
      </c>
      <c r="E276" s="33">
        <f t="shared" si="38"/>
        <v>0</v>
      </c>
      <c r="F276" s="32">
        <f t="shared" si="39"/>
        <v>1337.694405632138</v>
      </c>
      <c r="G276" s="32">
        <f t="shared" si="40"/>
        <v>1222.834827060147</v>
      </c>
      <c r="H276" s="32">
        <f aca="true" t="shared" si="44" ref="H276:H339">IF(Pay_Num&lt;&gt;"",Beg_Bal*Interest_Rate/12,"")</f>
        <v>114.85957857199087</v>
      </c>
      <c r="I276" s="32">
        <f t="shared" si="41"/>
        <v>21749.080887338027</v>
      </c>
      <c r="J276" s="18"/>
      <c r="K276" s="18"/>
    </row>
    <row r="277" spans="1:11" ht="12.75">
      <c r="A277" s="6">
        <f t="shared" si="36"/>
        <v>260</v>
      </c>
      <c r="B277" s="7">
        <f t="shared" si="37"/>
        <v>47818</v>
      </c>
      <c r="C277" s="32">
        <f t="shared" si="42"/>
        <v>21749.080887338027</v>
      </c>
      <c r="D277" s="32">
        <f t="shared" si="43"/>
        <v>1337.694405632138</v>
      </c>
      <c r="E277" s="33">
        <f t="shared" si="38"/>
        <v>0</v>
      </c>
      <c r="F277" s="32">
        <f t="shared" si="39"/>
        <v>1337.694405632138</v>
      </c>
      <c r="G277" s="32">
        <f t="shared" si="40"/>
        <v>1228.9490011954476</v>
      </c>
      <c r="H277" s="32">
        <f t="shared" si="44"/>
        <v>108.74540443669014</v>
      </c>
      <c r="I277" s="32">
        <f t="shared" si="41"/>
        <v>20520.13188614258</v>
      </c>
      <c r="J277" s="18"/>
      <c r="K277" s="18"/>
    </row>
    <row r="278" spans="1:11" ht="12.75">
      <c r="A278" s="6">
        <f t="shared" si="36"/>
        <v>261</v>
      </c>
      <c r="B278" s="7">
        <f t="shared" si="37"/>
        <v>47849</v>
      </c>
      <c r="C278" s="32">
        <f t="shared" si="42"/>
        <v>20520.13188614258</v>
      </c>
      <c r="D278" s="32">
        <f t="shared" si="43"/>
        <v>1337.694405632138</v>
      </c>
      <c r="E278" s="33">
        <f t="shared" si="38"/>
        <v>0</v>
      </c>
      <c r="F278" s="32">
        <f t="shared" si="39"/>
        <v>1337.694405632138</v>
      </c>
      <c r="G278" s="32">
        <f t="shared" si="40"/>
        <v>1235.093746201425</v>
      </c>
      <c r="H278" s="32">
        <f t="shared" si="44"/>
        <v>102.6006594307129</v>
      </c>
      <c r="I278" s="32">
        <f t="shared" si="41"/>
        <v>19285.038139941153</v>
      </c>
      <c r="J278" s="18"/>
      <c r="K278" s="18"/>
    </row>
    <row r="279" spans="1:11" ht="12.75">
      <c r="A279" s="6">
        <f t="shared" si="36"/>
        <v>262</v>
      </c>
      <c r="B279" s="7">
        <f t="shared" si="37"/>
        <v>47880</v>
      </c>
      <c r="C279" s="32">
        <f t="shared" si="42"/>
        <v>19285.038139941153</v>
      </c>
      <c r="D279" s="32">
        <f t="shared" si="43"/>
        <v>1337.694405632138</v>
      </c>
      <c r="E279" s="33">
        <f t="shared" si="38"/>
        <v>0</v>
      </c>
      <c r="F279" s="32">
        <f t="shared" si="39"/>
        <v>1337.694405632138</v>
      </c>
      <c r="G279" s="32">
        <f t="shared" si="40"/>
        <v>1241.269214932432</v>
      </c>
      <c r="H279" s="32">
        <f t="shared" si="44"/>
        <v>96.42519069970575</v>
      </c>
      <c r="I279" s="32">
        <f t="shared" si="41"/>
        <v>18043.76892500872</v>
      </c>
      <c r="J279" s="18"/>
      <c r="K279" s="18"/>
    </row>
    <row r="280" spans="1:11" ht="12.75">
      <c r="A280" s="6">
        <f t="shared" si="36"/>
        <v>263</v>
      </c>
      <c r="B280" s="7">
        <f t="shared" si="37"/>
        <v>47908</v>
      </c>
      <c r="C280" s="32">
        <f t="shared" si="42"/>
        <v>18043.76892500872</v>
      </c>
      <c r="D280" s="32">
        <f t="shared" si="43"/>
        <v>1337.694405632138</v>
      </c>
      <c r="E280" s="33">
        <f t="shared" si="38"/>
        <v>0</v>
      </c>
      <c r="F280" s="32">
        <f t="shared" si="39"/>
        <v>1337.694405632138</v>
      </c>
      <c r="G280" s="32">
        <f t="shared" si="40"/>
        <v>1247.4755610070943</v>
      </c>
      <c r="H280" s="32">
        <f t="shared" si="44"/>
        <v>90.21884462504359</v>
      </c>
      <c r="I280" s="32">
        <f t="shared" si="41"/>
        <v>16796.293364001627</v>
      </c>
      <c r="J280" s="18"/>
      <c r="K280" s="18"/>
    </row>
    <row r="281" spans="1:11" ht="12.75">
      <c r="A281" s="6">
        <f t="shared" si="36"/>
        <v>264</v>
      </c>
      <c r="B281" s="7">
        <f t="shared" si="37"/>
        <v>47939</v>
      </c>
      <c r="C281" s="32">
        <f t="shared" si="42"/>
        <v>16796.293364001627</v>
      </c>
      <c r="D281" s="32">
        <f t="shared" si="43"/>
        <v>1337.694405632138</v>
      </c>
      <c r="E281" s="33">
        <f t="shared" si="38"/>
        <v>0</v>
      </c>
      <c r="F281" s="32">
        <f t="shared" si="39"/>
        <v>1337.694405632138</v>
      </c>
      <c r="G281" s="32">
        <f t="shared" si="40"/>
        <v>1253.7129388121298</v>
      </c>
      <c r="H281" s="32">
        <f t="shared" si="44"/>
        <v>83.98146682000814</v>
      </c>
      <c r="I281" s="32">
        <f t="shared" si="41"/>
        <v>15542.580425189497</v>
      </c>
      <c r="J281" s="18"/>
      <c r="K281" s="18"/>
    </row>
    <row r="282" spans="1:11" ht="12.75">
      <c r="A282" s="6">
        <f t="shared" si="36"/>
        <v>265</v>
      </c>
      <c r="B282" s="7">
        <f t="shared" si="37"/>
        <v>47969</v>
      </c>
      <c r="C282" s="32">
        <f t="shared" si="42"/>
        <v>15542.580425189497</v>
      </c>
      <c r="D282" s="32">
        <f t="shared" si="43"/>
        <v>1337.694405632138</v>
      </c>
      <c r="E282" s="33">
        <f t="shared" si="38"/>
        <v>0</v>
      </c>
      <c r="F282" s="32">
        <f t="shared" si="39"/>
        <v>1337.694405632138</v>
      </c>
      <c r="G282" s="32">
        <f t="shared" si="40"/>
        <v>1259.9815035061904</v>
      </c>
      <c r="H282" s="32">
        <f t="shared" si="44"/>
        <v>77.71290212594748</v>
      </c>
      <c r="I282" s="32">
        <f t="shared" si="41"/>
        <v>14282.598921683306</v>
      </c>
      <c r="J282" s="18"/>
      <c r="K282" s="18"/>
    </row>
    <row r="283" spans="1:11" ht="12.75">
      <c r="A283" s="6">
        <f t="shared" si="36"/>
        <v>266</v>
      </c>
      <c r="B283" s="7">
        <f t="shared" si="37"/>
        <v>48000</v>
      </c>
      <c r="C283" s="32">
        <f t="shared" si="42"/>
        <v>14282.598921683306</v>
      </c>
      <c r="D283" s="32">
        <f t="shared" si="43"/>
        <v>1337.694405632138</v>
      </c>
      <c r="E283" s="33">
        <f t="shared" si="38"/>
        <v>0</v>
      </c>
      <c r="F283" s="32">
        <f t="shared" si="39"/>
        <v>1337.694405632138</v>
      </c>
      <c r="G283" s="32">
        <f t="shared" si="40"/>
        <v>1266.2814110237214</v>
      </c>
      <c r="H283" s="32">
        <f t="shared" si="44"/>
        <v>71.41299460841653</v>
      </c>
      <c r="I283" s="32">
        <f t="shared" si="41"/>
        <v>13016.317510659585</v>
      </c>
      <c r="J283" s="18"/>
      <c r="K283" s="18"/>
    </row>
    <row r="284" spans="1:11" ht="12.75">
      <c r="A284" s="6">
        <f t="shared" si="36"/>
        <v>267</v>
      </c>
      <c r="B284" s="7">
        <f t="shared" si="37"/>
        <v>48030</v>
      </c>
      <c r="C284" s="32">
        <f t="shared" si="42"/>
        <v>13016.317510659585</v>
      </c>
      <c r="D284" s="32">
        <f t="shared" si="43"/>
        <v>1337.694405632138</v>
      </c>
      <c r="E284" s="33">
        <f t="shared" si="38"/>
        <v>0</v>
      </c>
      <c r="F284" s="32">
        <f t="shared" si="39"/>
        <v>1337.694405632138</v>
      </c>
      <c r="G284" s="32">
        <f t="shared" si="40"/>
        <v>1272.61281807884</v>
      </c>
      <c r="H284" s="32">
        <f t="shared" si="44"/>
        <v>65.08158755329792</v>
      </c>
      <c r="I284" s="32">
        <f t="shared" si="41"/>
        <v>11743.704692580744</v>
      </c>
      <c r="J284" s="18"/>
      <c r="K284" s="18"/>
    </row>
    <row r="285" spans="1:11" ht="12.75">
      <c r="A285" s="6">
        <f t="shared" si="36"/>
        <v>268</v>
      </c>
      <c r="B285" s="7">
        <f t="shared" si="37"/>
        <v>48061</v>
      </c>
      <c r="C285" s="32">
        <f t="shared" si="42"/>
        <v>11743.704692580744</v>
      </c>
      <c r="D285" s="32">
        <f t="shared" si="43"/>
        <v>1337.694405632138</v>
      </c>
      <c r="E285" s="33">
        <f t="shared" si="38"/>
        <v>0</v>
      </c>
      <c r="F285" s="32">
        <f t="shared" si="39"/>
        <v>1337.694405632138</v>
      </c>
      <c r="G285" s="32">
        <f t="shared" si="40"/>
        <v>1278.9758821692342</v>
      </c>
      <c r="H285" s="32">
        <f t="shared" si="44"/>
        <v>58.718523462903725</v>
      </c>
      <c r="I285" s="32">
        <f t="shared" si="41"/>
        <v>10464.72881041151</v>
      </c>
      <c r="J285" s="18"/>
      <c r="K285" s="18"/>
    </row>
    <row r="286" spans="1:11" ht="12.75">
      <c r="A286" s="6">
        <f t="shared" si="36"/>
        <v>269</v>
      </c>
      <c r="B286" s="7">
        <f t="shared" si="37"/>
        <v>48092</v>
      </c>
      <c r="C286" s="32">
        <f t="shared" si="42"/>
        <v>10464.72881041151</v>
      </c>
      <c r="D286" s="32">
        <f t="shared" si="43"/>
        <v>1337.694405632138</v>
      </c>
      <c r="E286" s="33">
        <f t="shared" si="38"/>
        <v>0</v>
      </c>
      <c r="F286" s="32">
        <f t="shared" si="39"/>
        <v>1337.694405632138</v>
      </c>
      <c r="G286" s="32">
        <f t="shared" si="40"/>
        <v>1285.3707615800804</v>
      </c>
      <c r="H286" s="32">
        <f t="shared" si="44"/>
        <v>52.32364405205755</v>
      </c>
      <c r="I286" s="32">
        <f t="shared" si="41"/>
        <v>9179.35804883143</v>
      </c>
      <c r="J286" s="18"/>
      <c r="K286" s="18"/>
    </row>
    <row r="287" spans="1:11" ht="12.75">
      <c r="A287" s="6">
        <f t="shared" si="36"/>
        <v>270</v>
      </c>
      <c r="B287" s="7">
        <f t="shared" si="37"/>
        <v>48122</v>
      </c>
      <c r="C287" s="32">
        <f t="shared" si="42"/>
        <v>9179.35804883143</v>
      </c>
      <c r="D287" s="32">
        <f t="shared" si="43"/>
        <v>1337.694405632138</v>
      </c>
      <c r="E287" s="33">
        <f t="shared" si="38"/>
        <v>0</v>
      </c>
      <c r="F287" s="32">
        <f t="shared" si="39"/>
        <v>1337.694405632138</v>
      </c>
      <c r="G287" s="32">
        <f t="shared" si="40"/>
        <v>1291.7976153879808</v>
      </c>
      <c r="H287" s="32">
        <f t="shared" si="44"/>
        <v>45.89679024415714</v>
      </c>
      <c r="I287" s="32">
        <f t="shared" si="41"/>
        <v>7887.560433443448</v>
      </c>
      <c r="J287" s="18"/>
      <c r="K287" s="18"/>
    </row>
    <row r="288" spans="1:11" ht="12.75">
      <c r="A288" s="6">
        <f t="shared" si="36"/>
        <v>271</v>
      </c>
      <c r="B288" s="7">
        <f t="shared" si="37"/>
        <v>48153</v>
      </c>
      <c r="C288" s="32">
        <f t="shared" si="42"/>
        <v>7887.560433443448</v>
      </c>
      <c r="D288" s="32">
        <f t="shared" si="43"/>
        <v>1337.694405632138</v>
      </c>
      <c r="E288" s="33">
        <f t="shared" si="38"/>
        <v>0</v>
      </c>
      <c r="F288" s="32">
        <f t="shared" si="39"/>
        <v>1337.694405632138</v>
      </c>
      <c r="G288" s="32">
        <f t="shared" si="40"/>
        <v>1298.2566034649205</v>
      </c>
      <c r="H288" s="32">
        <f t="shared" si="44"/>
        <v>39.43780216721724</v>
      </c>
      <c r="I288" s="32">
        <f t="shared" si="41"/>
        <v>6589.303829978528</v>
      </c>
      <c r="J288" s="18"/>
      <c r="K288" s="18"/>
    </row>
    <row r="289" spans="1:11" ht="12.75">
      <c r="A289" s="6">
        <f t="shared" si="36"/>
        <v>272</v>
      </c>
      <c r="B289" s="7">
        <f t="shared" si="37"/>
        <v>48183</v>
      </c>
      <c r="C289" s="32">
        <f t="shared" si="42"/>
        <v>6589.303829978528</v>
      </c>
      <c r="D289" s="32">
        <f t="shared" si="43"/>
        <v>1337.694405632138</v>
      </c>
      <c r="E289" s="33">
        <f t="shared" si="38"/>
        <v>0</v>
      </c>
      <c r="F289" s="32">
        <f t="shared" si="39"/>
        <v>1337.694405632138</v>
      </c>
      <c r="G289" s="32">
        <f t="shared" si="40"/>
        <v>1304.7478864822453</v>
      </c>
      <c r="H289" s="32">
        <f t="shared" si="44"/>
        <v>32.94651914989264</v>
      </c>
      <c r="I289" s="32">
        <f t="shared" si="41"/>
        <v>5284.555943496282</v>
      </c>
      <c r="J289" s="18"/>
      <c r="K289" s="18"/>
    </row>
    <row r="290" spans="1:11" ht="12.75">
      <c r="A290" s="6">
        <f t="shared" si="36"/>
        <v>273</v>
      </c>
      <c r="B290" s="7">
        <f t="shared" si="37"/>
        <v>48214</v>
      </c>
      <c r="C290" s="32">
        <f t="shared" si="42"/>
        <v>5284.555943496282</v>
      </c>
      <c r="D290" s="32">
        <f t="shared" si="43"/>
        <v>1337.694405632138</v>
      </c>
      <c r="E290" s="33">
        <f t="shared" si="38"/>
        <v>0</v>
      </c>
      <c r="F290" s="32">
        <f t="shared" si="39"/>
        <v>1337.694405632138</v>
      </c>
      <c r="G290" s="32">
        <f t="shared" si="40"/>
        <v>1311.2716259146564</v>
      </c>
      <c r="H290" s="32">
        <f t="shared" si="44"/>
        <v>26.422779717481408</v>
      </c>
      <c r="I290" s="32">
        <f t="shared" si="41"/>
        <v>3973.284317581626</v>
      </c>
      <c r="J290" s="18"/>
      <c r="K290" s="18"/>
    </row>
    <row r="291" spans="1:11" ht="12.75">
      <c r="A291" s="6">
        <f t="shared" si="36"/>
        <v>274</v>
      </c>
      <c r="B291" s="7">
        <f t="shared" si="37"/>
        <v>48245</v>
      </c>
      <c r="C291" s="32">
        <f t="shared" si="42"/>
        <v>3973.284317581626</v>
      </c>
      <c r="D291" s="32">
        <f t="shared" si="43"/>
        <v>1337.694405632138</v>
      </c>
      <c r="E291" s="33">
        <f t="shared" si="38"/>
        <v>0</v>
      </c>
      <c r="F291" s="32">
        <f t="shared" si="39"/>
        <v>1337.694405632138</v>
      </c>
      <c r="G291" s="32">
        <f t="shared" si="40"/>
        <v>1317.8279840442297</v>
      </c>
      <c r="H291" s="32">
        <f t="shared" si="44"/>
        <v>19.866421587908132</v>
      </c>
      <c r="I291" s="32">
        <f t="shared" si="41"/>
        <v>2655.4563335373964</v>
      </c>
      <c r="J291" s="18"/>
      <c r="K291" s="18"/>
    </row>
    <row r="292" spans="1:11" ht="12.75">
      <c r="A292" s="6">
        <f t="shared" si="36"/>
        <v>275</v>
      </c>
      <c r="B292" s="7">
        <f t="shared" si="37"/>
        <v>48274</v>
      </c>
      <c r="C292" s="32">
        <f t="shared" si="42"/>
        <v>2655.4563335373964</v>
      </c>
      <c r="D292" s="32">
        <f t="shared" si="43"/>
        <v>1337.694405632138</v>
      </c>
      <c r="E292" s="33">
        <f t="shared" si="38"/>
        <v>0</v>
      </c>
      <c r="F292" s="32">
        <f t="shared" si="39"/>
        <v>1337.694405632138</v>
      </c>
      <c r="G292" s="32">
        <f t="shared" si="40"/>
        <v>1324.4171239644509</v>
      </c>
      <c r="H292" s="32">
        <f t="shared" si="44"/>
        <v>13.27728166768698</v>
      </c>
      <c r="I292" s="32">
        <f t="shared" si="41"/>
        <v>1331.0392095729455</v>
      </c>
      <c r="J292" s="18"/>
      <c r="K292" s="18"/>
    </row>
    <row r="293" spans="1:11" ht="12.75">
      <c r="A293" s="6">
        <f t="shared" si="36"/>
        <v>276</v>
      </c>
      <c r="B293" s="7">
        <f t="shared" si="37"/>
        <v>48305</v>
      </c>
      <c r="C293" s="32">
        <f t="shared" si="42"/>
        <v>1331.0392095729455</v>
      </c>
      <c r="D293" s="32">
        <f t="shared" si="43"/>
        <v>1337.694405632138</v>
      </c>
      <c r="E293" s="33">
        <f t="shared" si="38"/>
        <v>0</v>
      </c>
      <c r="F293" s="32">
        <f t="shared" si="39"/>
        <v>1337.694405632138</v>
      </c>
      <c r="G293" s="32">
        <f t="shared" si="40"/>
        <v>1331.039209584273</v>
      </c>
      <c r="H293" s="32">
        <f t="shared" si="44"/>
        <v>6.655196047864727</v>
      </c>
      <c r="I293" s="32">
        <f t="shared" si="41"/>
        <v>-1.1327529136906378E-08</v>
      </c>
      <c r="J293" s="18"/>
      <c r="K293" s="18"/>
    </row>
    <row r="294" spans="1:11" ht="12.75">
      <c r="A294" s="6">
        <f t="shared" si="36"/>
        <v>277</v>
      </c>
      <c r="B294" s="7">
        <f t="shared" si="37"/>
        <v>48335</v>
      </c>
      <c r="C294" s="32">
        <f t="shared" si="42"/>
        <v>-1.1327529136906378E-08</v>
      </c>
      <c r="D294" s="32">
        <f t="shared" si="43"/>
        <v>1337.694405632138</v>
      </c>
      <c r="E294" s="33">
        <f t="shared" si="38"/>
        <v>0</v>
      </c>
      <c r="F294" s="32">
        <f t="shared" si="39"/>
        <v>1337.694405632138</v>
      </c>
      <c r="G294" s="32">
        <f t="shared" si="40"/>
        <v>1337.6944056321945</v>
      </c>
      <c r="H294" s="32">
        <f t="shared" si="44"/>
        <v>-5.663764568453189E-11</v>
      </c>
      <c r="I294" s="32">
        <f t="shared" si="41"/>
        <v>-1337.694405643522</v>
      </c>
      <c r="J294" s="18"/>
      <c r="K294" s="18"/>
    </row>
    <row r="295" spans="1:11" ht="12.75">
      <c r="A295" s="6">
        <f t="shared" si="36"/>
        <v>278</v>
      </c>
      <c r="B295" s="7">
        <f t="shared" si="37"/>
        <v>48366</v>
      </c>
      <c r="C295" s="32">
        <f t="shared" si="42"/>
        <v>-1337.694405643522</v>
      </c>
      <c r="D295" s="32">
        <f t="shared" si="43"/>
        <v>1337.694405632138</v>
      </c>
      <c r="E295" s="33">
        <f t="shared" si="38"/>
        <v>0</v>
      </c>
      <c r="F295" s="32">
        <f t="shared" si="39"/>
        <v>1337.694405632138</v>
      </c>
      <c r="G295" s="32">
        <f t="shared" si="40"/>
        <v>1344.3828776603555</v>
      </c>
      <c r="H295" s="32">
        <f t="shared" si="44"/>
        <v>-6.68847202821761</v>
      </c>
      <c r="I295" s="32">
        <f t="shared" si="41"/>
        <v>-2682.0772833038773</v>
      </c>
      <c r="J295" s="18"/>
      <c r="K295" s="18"/>
    </row>
    <row r="296" spans="1:11" ht="12.75">
      <c r="A296" s="6">
        <f t="shared" si="36"/>
        <v>279</v>
      </c>
      <c r="B296" s="7">
        <f t="shared" si="37"/>
        <v>48396</v>
      </c>
      <c r="C296" s="32">
        <f t="shared" si="42"/>
        <v>-2682.0772833038773</v>
      </c>
      <c r="D296" s="32">
        <f t="shared" si="43"/>
        <v>1337.694405632138</v>
      </c>
      <c r="E296" s="33">
        <f t="shared" si="38"/>
        <v>0</v>
      </c>
      <c r="F296" s="32">
        <f t="shared" si="39"/>
        <v>1337.694405632138</v>
      </c>
      <c r="G296" s="32">
        <f t="shared" si="40"/>
        <v>1351.1047920486574</v>
      </c>
      <c r="H296" s="32">
        <f t="shared" si="44"/>
        <v>-13.410386416519387</v>
      </c>
      <c r="I296" s="32">
        <f t="shared" si="41"/>
        <v>-4033.1820753525344</v>
      </c>
      <c r="J296" s="18"/>
      <c r="K296" s="18"/>
    </row>
    <row r="297" spans="1:11" ht="12.75">
      <c r="A297" s="6">
        <f t="shared" si="36"/>
        <v>280</v>
      </c>
      <c r="B297" s="7">
        <f t="shared" si="37"/>
        <v>48427</v>
      </c>
      <c r="C297" s="32">
        <f t="shared" si="42"/>
        <v>-4033.1820753525344</v>
      </c>
      <c r="D297" s="32">
        <f t="shared" si="43"/>
        <v>1337.694405632138</v>
      </c>
      <c r="E297" s="33">
        <f t="shared" si="38"/>
        <v>0</v>
      </c>
      <c r="F297" s="32">
        <f t="shared" si="39"/>
        <v>1337.694405632138</v>
      </c>
      <c r="G297" s="32">
        <f t="shared" si="40"/>
        <v>1357.8603160089006</v>
      </c>
      <c r="H297" s="32">
        <f t="shared" si="44"/>
        <v>-20.16591037676267</v>
      </c>
      <c r="I297" s="32">
        <f t="shared" si="41"/>
        <v>-5391.042391361435</v>
      </c>
      <c r="J297" s="18"/>
      <c r="K297" s="18"/>
    </row>
    <row r="298" spans="1:11" ht="12.75">
      <c r="A298" s="6">
        <f t="shared" si="36"/>
        <v>281</v>
      </c>
      <c r="B298" s="7">
        <f t="shared" si="37"/>
        <v>48458</v>
      </c>
      <c r="C298" s="32">
        <f t="shared" si="42"/>
        <v>-5391.042391361435</v>
      </c>
      <c r="D298" s="32">
        <f t="shared" si="43"/>
        <v>1337.694405632138</v>
      </c>
      <c r="E298" s="33">
        <f t="shared" si="38"/>
        <v>0</v>
      </c>
      <c r="F298" s="32">
        <f t="shared" si="39"/>
        <v>1337.694405632138</v>
      </c>
      <c r="G298" s="32">
        <f t="shared" si="40"/>
        <v>1364.6496175889451</v>
      </c>
      <c r="H298" s="32">
        <f t="shared" si="44"/>
        <v>-26.955211956807176</v>
      </c>
      <c r="I298" s="32">
        <f t="shared" si="41"/>
        <v>-6755.69200895038</v>
      </c>
      <c r="J298" s="18"/>
      <c r="K298" s="18"/>
    </row>
    <row r="299" spans="1:11" ht="12.75">
      <c r="A299" s="6">
        <f t="shared" si="36"/>
        <v>282</v>
      </c>
      <c r="B299" s="7">
        <f t="shared" si="37"/>
        <v>48488</v>
      </c>
      <c r="C299" s="32">
        <f t="shared" si="42"/>
        <v>-6755.69200895038</v>
      </c>
      <c r="D299" s="32">
        <f t="shared" si="43"/>
        <v>1337.694405632138</v>
      </c>
      <c r="E299" s="33">
        <f t="shared" si="38"/>
        <v>0</v>
      </c>
      <c r="F299" s="32">
        <f t="shared" si="39"/>
        <v>1337.694405632138</v>
      </c>
      <c r="G299" s="32">
        <f t="shared" si="40"/>
        <v>1371.4728656768898</v>
      </c>
      <c r="H299" s="32">
        <f t="shared" si="44"/>
        <v>-33.7784600447519</v>
      </c>
      <c r="I299" s="32">
        <f t="shared" si="41"/>
        <v>-8127.1648746272695</v>
      </c>
      <c r="J299" s="18"/>
      <c r="K299" s="18"/>
    </row>
    <row r="300" spans="1:11" ht="12.75">
      <c r="A300" s="6">
        <f t="shared" si="36"/>
        <v>283</v>
      </c>
      <c r="B300" s="7">
        <f t="shared" si="37"/>
        <v>48519</v>
      </c>
      <c r="C300" s="32">
        <f t="shared" si="42"/>
        <v>-8127.1648746272695</v>
      </c>
      <c r="D300" s="32">
        <f t="shared" si="43"/>
        <v>1337.694405632138</v>
      </c>
      <c r="E300" s="33">
        <f t="shared" si="38"/>
        <v>0</v>
      </c>
      <c r="F300" s="32">
        <f t="shared" si="39"/>
        <v>1337.694405632138</v>
      </c>
      <c r="G300" s="32">
        <f t="shared" si="40"/>
        <v>1378.3302300052742</v>
      </c>
      <c r="H300" s="32">
        <f t="shared" si="44"/>
        <v>-40.635824373136344</v>
      </c>
      <c r="I300" s="32">
        <f t="shared" si="41"/>
        <v>-9505.495104632544</v>
      </c>
      <c r="J300" s="18"/>
      <c r="K300" s="18"/>
    </row>
    <row r="301" spans="1:11" ht="12.75">
      <c r="A301" s="6">
        <f t="shared" si="36"/>
        <v>284</v>
      </c>
      <c r="B301" s="7">
        <f t="shared" si="37"/>
        <v>48549</v>
      </c>
      <c r="C301" s="32">
        <f t="shared" si="42"/>
        <v>-9505.495104632544</v>
      </c>
      <c r="D301" s="32">
        <f t="shared" si="43"/>
        <v>1337.694405632138</v>
      </c>
      <c r="E301" s="33">
        <f t="shared" si="38"/>
        <v>0</v>
      </c>
      <c r="F301" s="32">
        <f t="shared" si="39"/>
        <v>1337.694405632138</v>
      </c>
      <c r="G301" s="32">
        <f t="shared" si="40"/>
        <v>1385.2218811553007</v>
      </c>
      <c r="H301" s="32">
        <f t="shared" si="44"/>
        <v>-47.527475523162714</v>
      </c>
      <c r="I301" s="32">
        <f t="shared" si="41"/>
        <v>-10890.716985787845</v>
      </c>
      <c r="J301" s="18"/>
      <c r="K301" s="18"/>
    </row>
    <row r="302" spans="1:11" ht="12.75">
      <c r="A302" s="6">
        <f t="shared" si="36"/>
        <v>285</v>
      </c>
      <c r="B302" s="7">
        <f t="shared" si="37"/>
        <v>48580</v>
      </c>
      <c r="C302" s="32">
        <f t="shared" si="42"/>
        <v>-10890.716985787845</v>
      </c>
      <c r="D302" s="32">
        <f t="shared" si="43"/>
        <v>1337.694405632138</v>
      </c>
      <c r="E302" s="33">
        <f t="shared" si="38"/>
        <v>0</v>
      </c>
      <c r="F302" s="32">
        <f t="shared" si="39"/>
        <v>1337.694405632138</v>
      </c>
      <c r="G302" s="32">
        <f t="shared" si="40"/>
        <v>1392.1479905610772</v>
      </c>
      <c r="H302" s="32">
        <f t="shared" si="44"/>
        <v>-54.45358492893922</v>
      </c>
      <c r="I302" s="32">
        <f t="shared" si="41"/>
        <v>-12282.864976348923</v>
      </c>
      <c r="J302" s="18"/>
      <c r="K302" s="18"/>
    </row>
    <row r="303" spans="1:11" ht="12.75">
      <c r="A303" s="6">
        <f t="shared" si="36"/>
        <v>286</v>
      </c>
      <c r="B303" s="7">
        <f t="shared" si="37"/>
        <v>48611</v>
      </c>
      <c r="C303" s="32">
        <f t="shared" si="42"/>
        <v>-12282.864976348923</v>
      </c>
      <c r="D303" s="32">
        <f t="shared" si="43"/>
        <v>1337.694405632138</v>
      </c>
      <c r="E303" s="33">
        <f t="shared" si="38"/>
        <v>0</v>
      </c>
      <c r="F303" s="32">
        <f t="shared" si="39"/>
        <v>1337.694405632138</v>
      </c>
      <c r="G303" s="32">
        <f t="shared" si="40"/>
        <v>1399.1087305138824</v>
      </c>
      <c r="H303" s="32">
        <f t="shared" si="44"/>
        <v>-61.41432488174461</v>
      </c>
      <c r="I303" s="32">
        <f t="shared" si="41"/>
        <v>-13681.973706862806</v>
      </c>
      <c r="J303" s="18"/>
      <c r="K303" s="18"/>
    </row>
    <row r="304" spans="1:11" ht="12.75">
      <c r="A304" s="6">
        <f t="shared" si="36"/>
        <v>287</v>
      </c>
      <c r="B304" s="7">
        <f t="shared" si="37"/>
        <v>48639</v>
      </c>
      <c r="C304" s="32">
        <f t="shared" si="42"/>
        <v>-13681.973706862806</v>
      </c>
      <c r="D304" s="32">
        <f t="shared" si="43"/>
        <v>1337.694405632138</v>
      </c>
      <c r="E304" s="33">
        <f t="shared" si="38"/>
        <v>0</v>
      </c>
      <c r="F304" s="32">
        <f t="shared" si="39"/>
        <v>1337.694405632138</v>
      </c>
      <c r="G304" s="32">
        <f t="shared" si="40"/>
        <v>1406.104274166452</v>
      </c>
      <c r="H304" s="32">
        <f t="shared" si="44"/>
        <v>-68.40986853431403</v>
      </c>
      <c r="I304" s="32">
        <f t="shared" si="41"/>
        <v>-15088.077981029257</v>
      </c>
      <c r="J304" s="18"/>
      <c r="K304" s="18"/>
    </row>
    <row r="305" spans="1:11" ht="12.75">
      <c r="A305" s="6">
        <f t="shared" si="36"/>
        <v>288</v>
      </c>
      <c r="B305" s="7">
        <f t="shared" si="37"/>
        <v>48670</v>
      </c>
      <c r="C305" s="32">
        <f t="shared" si="42"/>
        <v>-15088.077981029257</v>
      </c>
      <c r="D305" s="32">
        <f t="shared" si="43"/>
        <v>1337.694405632138</v>
      </c>
      <c r="E305" s="33">
        <f t="shared" si="38"/>
        <v>0</v>
      </c>
      <c r="F305" s="32">
        <f t="shared" si="39"/>
        <v>1337.694405632138</v>
      </c>
      <c r="G305" s="32">
        <f t="shared" si="40"/>
        <v>1413.1347955372842</v>
      </c>
      <c r="H305" s="32">
        <f t="shared" si="44"/>
        <v>-75.44038990514629</v>
      </c>
      <c r="I305" s="32">
        <f t="shared" si="41"/>
        <v>-16501.212776566543</v>
      </c>
      <c r="J305" s="18"/>
      <c r="K305" s="18"/>
    </row>
    <row r="306" spans="1:11" ht="12.75">
      <c r="A306" s="6">
        <f t="shared" si="36"/>
        <v>289</v>
      </c>
      <c r="B306" s="7">
        <f t="shared" si="37"/>
        <v>48700</v>
      </c>
      <c r="C306" s="32">
        <f t="shared" si="42"/>
        <v>-16501.212776566543</v>
      </c>
      <c r="D306" s="32">
        <f t="shared" si="43"/>
        <v>1337.694405632138</v>
      </c>
      <c r="E306" s="33">
        <f t="shared" si="38"/>
        <v>0</v>
      </c>
      <c r="F306" s="32">
        <f t="shared" si="39"/>
        <v>1337.694405632138</v>
      </c>
      <c r="G306" s="32">
        <f t="shared" si="40"/>
        <v>1420.2004695149706</v>
      </c>
      <c r="H306" s="32">
        <f t="shared" si="44"/>
        <v>-82.50606388283272</v>
      </c>
      <c r="I306" s="32">
        <f t="shared" si="41"/>
        <v>-17921.413246081513</v>
      </c>
      <c r="J306" s="18"/>
      <c r="K306" s="18"/>
    </row>
    <row r="307" spans="1:11" ht="12.75">
      <c r="A307" s="6">
        <f t="shared" si="36"/>
        <v>290</v>
      </c>
      <c r="B307" s="7">
        <f t="shared" si="37"/>
        <v>48731</v>
      </c>
      <c r="C307" s="32">
        <f t="shared" si="42"/>
        <v>-17921.413246081513</v>
      </c>
      <c r="D307" s="32">
        <f t="shared" si="43"/>
        <v>1337.694405632138</v>
      </c>
      <c r="E307" s="33">
        <f t="shared" si="38"/>
        <v>0</v>
      </c>
      <c r="F307" s="32">
        <f t="shared" si="39"/>
        <v>1337.694405632138</v>
      </c>
      <c r="G307" s="32">
        <f t="shared" si="40"/>
        <v>1427.3014718625454</v>
      </c>
      <c r="H307" s="32">
        <f t="shared" si="44"/>
        <v>-89.60706623040755</v>
      </c>
      <c r="I307" s="32">
        <f t="shared" si="41"/>
        <v>-19348.714717944058</v>
      </c>
      <c r="J307" s="18"/>
      <c r="K307" s="18"/>
    </row>
    <row r="308" spans="1:11" ht="12.75">
      <c r="A308" s="6">
        <f t="shared" si="36"/>
        <v>291</v>
      </c>
      <c r="B308" s="7">
        <f t="shared" si="37"/>
        <v>48761</v>
      </c>
      <c r="C308" s="32">
        <f t="shared" si="42"/>
        <v>-19348.714717944058</v>
      </c>
      <c r="D308" s="32">
        <f t="shared" si="43"/>
        <v>1337.694405632138</v>
      </c>
      <c r="E308" s="33">
        <f t="shared" si="38"/>
        <v>0</v>
      </c>
      <c r="F308" s="32">
        <f t="shared" si="39"/>
        <v>1337.694405632138</v>
      </c>
      <c r="G308" s="32">
        <f t="shared" si="40"/>
        <v>1434.437979221858</v>
      </c>
      <c r="H308" s="32">
        <f t="shared" si="44"/>
        <v>-96.7435735897203</v>
      </c>
      <c r="I308" s="32">
        <f t="shared" si="41"/>
        <v>-20783.152697165915</v>
      </c>
      <c r="J308" s="18"/>
      <c r="K308" s="18"/>
    </row>
    <row r="309" spans="1:11" ht="12.75">
      <c r="A309" s="6">
        <f t="shared" si="36"/>
        <v>292</v>
      </c>
      <c r="B309" s="7">
        <f t="shared" si="37"/>
        <v>48792</v>
      </c>
      <c r="C309" s="32">
        <f t="shared" si="42"/>
        <v>-20783.152697165915</v>
      </c>
      <c r="D309" s="32">
        <f t="shared" si="43"/>
        <v>1337.694405632138</v>
      </c>
      <c r="E309" s="33">
        <f t="shared" si="38"/>
        <v>0</v>
      </c>
      <c r="F309" s="32">
        <f t="shared" si="39"/>
        <v>1337.694405632138</v>
      </c>
      <c r="G309" s="32">
        <f t="shared" si="40"/>
        <v>1441.6101691179674</v>
      </c>
      <c r="H309" s="32">
        <f t="shared" si="44"/>
        <v>-103.91576348582957</v>
      </c>
      <c r="I309" s="32">
        <f t="shared" si="41"/>
        <v>-22224.762866283883</v>
      </c>
      <c r="J309" s="18"/>
      <c r="K309" s="18"/>
    </row>
    <row r="310" spans="1:11" ht="12.75">
      <c r="A310" s="6">
        <f t="shared" si="36"/>
        <v>293</v>
      </c>
      <c r="B310" s="7">
        <f t="shared" si="37"/>
        <v>48823</v>
      </c>
      <c r="C310" s="32">
        <f t="shared" si="42"/>
        <v>-22224.762866283883</v>
      </c>
      <c r="D310" s="32">
        <f t="shared" si="43"/>
        <v>1337.694405632138</v>
      </c>
      <c r="E310" s="33">
        <f t="shared" si="38"/>
        <v>0</v>
      </c>
      <c r="F310" s="32">
        <f t="shared" si="39"/>
        <v>1337.694405632138</v>
      </c>
      <c r="G310" s="32">
        <f t="shared" si="40"/>
        <v>1448.8182199635573</v>
      </c>
      <c r="H310" s="32">
        <f t="shared" si="44"/>
        <v>-111.12381433141941</v>
      </c>
      <c r="I310" s="32">
        <f t="shared" si="41"/>
        <v>-23673.58108624744</v>
      </c>
      <c r="J310" s="18"/>
      <c r="K310" s="18"/>
    </row>
    <row r="311" spans="1:11" ht="12.75">
      <c r="A311" s="6">
        <f t="shared" si="36"/>
        <v>294</v>
      </c>
      <c r="B311" s="7">
        <f t="shared" si="37"/>
        <v>48853</v>
      </c>
      <c r="C311" s="32">
        <f t="shared" si="42"/>
        <v>-23673.58108624744</v>
      </c>
      <c r="D311" s="32">
        <f t="shared" si="43"/>
        <v>1337.694405632138</v>
      </c>
      <c r="E311" s="33">
        <f t="shared" si="38"/>
        <v>0</v>
      </c>
      <c r="F311" s="32">
        <f t="shared" si="39"/>
        <v>1337.694405632138</v>
      </c>
      <c r="G311" s="32">
        <f t="shared" si="40"/>
        <v>1456.062311063375</v>
      </c>
      <c r="H311" s="32">
        <f t="shared" si="44"/>
        <v>-118.36790543123719</v>
      </c>
      <c r="I311" s="32">
        <f t="shared" si="41"/>
        <v>-25129.643397310814</v>
      </c>
      <c r="J311" s="18"/>
      <c r="K311" s="18"/>
    </row>
    <row r="312" spans="1:11" ht="12.75">
      <c r="A312" s="6">
        <f t="shared" si="36"/>
        <v>295</v>
      </c>
      <c r="B312" s="7">
        <f t="shared" si="37"/>
        <v>48884</v>
      </c>
      <c r="C312" s="32">
        <f t="shared" si="42"/>
        <v>-25129.643397310814</v>
      </c>
      <c r="D312" s="32">
        <f t="shared" si="43"/>
        <v>1337.694405632138</v>
      </c>
      <c r="E312" s="33">
        <f t="shared" si="38"/>
        <v>0</v>
      </c>
      <c r="F312" s="32">
        <f t="shared" si="39"/>
        <v>1337.694405632138</v>
      </c>
      <c r="G312" s="32">
        <f t="shared" si="40"/>
        <v>1463.342622618692</v>
      </c>
      <c r="H312" s="32">
        <f t="shared" si="44"/>
        <v>-125.64821698655408</v>
      </c>
      <c r="I312" s="32">
        <f t="shared" si="41"/>
        <v>-26592.986019929507</v>
      </c>
      <c r="J312" s="18"/>
      <c r="K312" s="18"/>
    </row>
    <row r="313" spans="1:11" ht="12.75">
      <c r="A313" s="6">
        <f t="shared" si="36"/>
        <v>296</v>
      </c>
      <c r="B313" s="7">
        <f t="shared" si="37"/>
        <v>48914</v>
      </c>
      <c r="C313" s="32">
        <f t="shared" si="42"/>
        <v>-26592.986019929507</v>
      </c>
      <c r="D313" s="32">
        <f t="shared" si="43"/>
        <v>1337.694405632138</v>
      </c>
      <c r="E313" s="33">
        <f t="shared" si="38"/>
        <v>0</v>
      </c>
      <c r="F313" s="32">
        <f t="shared" si="39"/>
        <v>1337.694405632138</v>
      </c>
      <c r="G313" s="32">
        <f t="shared" si="40"/>
        <v>1470.6593357317854</v>
      </c>
      <c r="H313" s="32">
        <f t="shared" si="44"/>
        <v>-132.96493009964755</v>
      </c>
      <c r="I313" s="32">
        <f t="shared" si="41"/>
        <v>-28063.645355661294</v>
      </c>
      <c r="J313" s="18"/>
      <c r="K313" s="18"/>
    </row>
    <row r="314" spans="1:11" ht="12.75">
      <c r="A314" s="6">
        <f t="shared" si="36"/>
        <v>297</v>
      </c>
      <c r="B314" s="7">
        <f t="shared" si="37"/>
        <v>48945</v>
      </c>
      <c r="C314" s="32">
        <f t="shared" si="42"/>
        <v>-28063.645355661294</v>
      </c>
      <c r="D314" s="32">
        <f t="shared" si="43"/>
        <v>1337.694405632138</v>
      </c>
      <c r="E314" s="33">
        <f t="shared" si="38"/>
        <v>0</v>
      </c>
      <c r="F314" s="32">
        <f t="shared" si="39"/>
        <v>1337.694405632138</v>
      </c>
      <c r="G314" s="32">
        <f t="shared" si="40"/>
        <v>1478.0126324104444</v>
      </c>
      <c r="H314" s="32">
        <f t="shared" si="44"/>
        <v>-140.31822677830647</v>
      </c>
      <c r="I314" s="32">
        <f t="shared" si="41"/>
        <v>-29541.65798807174</v>
      </c>
      <c r="J314" s="18"/>
      <c r="K314" s="18"/>
    </row>
    <row r="315" spans="1:11" ht="12.75">
      <c r="A315" s="6">
        <f t="shared" si="36"/>
        <v>298</v>
      </c>
      <c r="B315" s="7">
        <f t="shared" si="37"/>
        <v>48976</v>
      </c>
      <c r="C315" s="32">
        <f t="shared" si="42"/>
        <v>-29541.65798807174</v>
      </c>
      <c r="D315" s="32">
        <f t="shared" si="43"/>
        <v>1337.694405632138</v>
      </c>
      <c r="E315" s="33">
        <f t="shared" si="38"/>
        <v>0</v>
      </c>
      <c r="F315" s="32">
        <f t="shared" si="39"/>
        <v>1337.694405632138</v>
      </c>
      <c r="G315" s="32">
        <f t="shared" si="40"/>
        <v>1485.4026955724967</v>
      </c>
      <c r="H315" s="32">
        <f t="shared" si="44"/>
        <v>-147.7082899403587</v>
      </c>
      <c r="I315" s="32">
        <f t="shared" si="41"/>
        <v>-31027.06068364424</v>
      </c>
      <c r="J315" s="18"/>
      <c r="K315" s="18"/>
    </row>
    <row r="316" spans="1:11" ht="12.75">
      <c r="A316" s="6">
        <f t="shared" si="36"/>
        <v>299</v>
      </c>
      <c r="B316" s="7">
        <f t="shared" si="37"/>
        <v>49004</v>
      </c>
      <c r="C316" s="32">
        <f t="shared" si="42"/>
        <v>-31027.06068364424</v>
      </c>
      <c r="D316" s="32">
        <f t="shared" si="43"/>
        <v>1337.694405632138</v>
      </c>
      <c r="E316" s="33">
        <f t="shared" si="38"/>
        <v>0</v>
      </c>
      <c r="F316" s="32">
        <f t="shared" si="39"/>
        <v>1337.694405632138</v>
      </c>
      <c r="G316" s="32">
        <f t="shared" si="40"/>
        <v>1492.829709050359</v>
      </c>
      <c r="H316" s="32">
        <f t="shared" si="44"/>
        <v>-155.13530341822118</v>
      </c>
      <c r="I316" s="32">
        <f t="shared" si="41"/>
        <v>-32519.890392694597</v>
      </c>
      <c r="J316" s="18"/>
      <c r="K316" s="18"/>
    </row>
    <row r="317" spans="1:11" ht="12.75">
      <c r="A317" s="6">
        <f t="shared" si="36"/>
        <v>300</v>
      </c>
      <c r="B317" s="7">
        <f t="shared" si="37"/>
        <v>49035</v>
      </c>
      <c r="C317" s="32">
        <f t="shared" si="42"/>
        <v>-32519.890392694597</v>
      </c>
      <c r="D317" s="32">
        <f t="shared" si="43"/>
        <v>1337.694405632138</v>
      </c>
      <c r="E317" s="33">
        <f t="shared" si="38"/>
        <v>0</v>
      </c>
      <c r="F317" s="32">
        <f t="shared" si="39"/>
        <v>1337.694405632138</v>
      </c>
      <c r="G317" s="32">
        <f t="shared" si="40"/>
        <v>1500.293857595611</v>
      </c>
      <c r="H317" s="32">
        <f t="shared" si="44"/>
        <v>-162.59945196347297</v>
      </c>
      <c r="I317" s="32">
        <f t="shared" si="41"/>
        <v>-34020.18425029021</v>
      </c>
      <c r="J317" s="18"/>
      <c r="K317" s="18"/>
    </row>
    <row r="318" spans="1:11" ht="12.75">
      <c r="A318" s="6">
        <f t="shared" si="36"/>
        <v>301</v>
      </c>
      <c r="B318" s="7">
        <f t="shared" si="37"/>
        <v>49065</v>
      </c>
      <c r="C318" s="32">
        <f t="shared" si="42"/>
        <v>-34020.18425029021</v>
      </c>
      <c r="D318" s="32">
        <f t="shared" si="43"/>
        <v>1337.694405632138</v>
      </c>
      <c r="E318" s="33">
        <f t="shared" si="38"/>
        <v>0</v>
      </c>
      <c r="F318" s="32">
        <f t="shared" si="39"/>
        <v>1337.694405632138</v>
      </c>
      <c r="G318" s="32">
        <f t="shared" si="40"/>
        <v>1507.7953268835888</v>
      </c>
      <c r="H318" s="32">
        <f t="shared" si="44"/>
        <v>-170.100921251451</v>
      </c>
      <c r="I318" s="32">
        <f t="shared" si="41"/>
        <v>-35527.9795771738</v>
      </c>
      <c r="J318" s="18"/>
      <c r="K318" s="18"/>
    </row>
    <row r="319" spans="1:11" ht="12.75">
      <c r="A319" s="6">
        <f t="shared" si="36"/>
        <v>302</v>
      </c>
      <c r="B319" s="7">
        <f t="shared" si="37"/>
        <v>49096</v>
      </c>
      <c r="C319" s="32">
        <f t="shared" si="42"/>
        <v>-35527.9795771738</v>
      </c>
      <c r="D319" s="32">
        <f t="shared" si="43"/>
        <v>1337.694405632138</v>
      </c>
      <c r="E319" s="33">
        <f t="shared" si="38"/>
        <v>0</v>
      </c>
      <c r="F319" s="32">
        <f t="shared" si="39"/>
        <v>1337.694405632138</v>
      </c>
      <c r="G319" s="32">
        <f t="shared" si="40"/>
        <v>1515.334303518007</v>
      </c>
      <c r="H319" s="32">
        <f t="shared" si="44"/>
        <v>-177.639897885869</v>
      </c>
      <c r="I319" s="32">
        <f t="shared" si="41"/>
        <v>-37043.31388069181</v>
      </c>
      <c r="J319" s="18"/>
      <c r="K319" s="18"/>
    </row>
    <row r="320" spans="1:11" ht="12.75">
      <c r="A320" s="6">
        <f t="shared" si="36"/>
        <v>303</v>
      </c>
      <c r="B320" s="7">
        <f t="shared" si="37"/>
        <v>49126</v>
      </c>
      <c r="C320" s="32">
        <f t="shared" si="42"/>
        <v>-37043.31388069181</v>
      </c>
      <c r="D320" s="32">
        <f t="shared" si="43"/>
        <v>1337.694405632138</v>
      </c>
      <c r="E320" s="33">
        <f t="shared" si="38"/>
        <v>0</v>
      </c>
      <c r="F320" s="32">
        <f t="shared" si="39"/>
        <v>1337.694405632138</v>
      </c>
      <c r="G320" s="32">
        <f t="shared" si="40"/>
        <v>1522.910975035597</v>
      </c>
      <c r="H320" s="32">
        <f t="shared" si="44"/>
        <v>-185.21656940345903</v>
      </c>
      <c r="I320" s="32">
        <f t="shared" si="41"/>
        <v>-38566.22485572741</v>
      </c>
      <c r="J320" s="18"/>
      <c r="K320" s="18"/>
    </row>
    <row r="321" spans="1:11" ht="12.75">
      <c r="A321" s="6">
        <f t="shared" si="36"/>
        <v>304</v>
      </c>
      <c r="B321" s="7">
        <f t="shared" si="37"/>
        <v>49157</v>
      </c>
      <c r="C321" s="32">
        <f t="shared" si="42"/>
        <v>-38566.22485572741</v>
      </c>
      <c r="D321" s="32">
        <f t="shared" si="43"/>
        <v>1337.694405632138</v>
      </c>
      <c r="E321" s="33">
        <f t="shared" si="38"/>
        <v>0</v>
      </c>
      <c r="F321" s="32">
        <f t="shared" si="39"/>
        <v>1337.694405632138</v>
      </c>
      <c r="G321" s="32">
        <f t="shared" si="40"/>
        <v>1530.5255299107748</v>
      </c>
      <c r="H321" s="32">
        <f t="shared" si="44"/>
        <v>-192.83112427863702</v>
      </c>
      <c r="I321" s="32">
        <f t="shared" si="41"/>
        <v>-40096.75038563818</v>
      </c>
      <c r="J321" s="18"/>
      <c r="K321" s="18"/>
    </row>
    <row r="322" spans="1:11" ht="12.75">
      <c r="A322" s="6">
        <f t="shared" si="36"/>
        <v>305</v>
      </c>
      <c r="B322" s="7">
        <f t="shared" si="37"/>
        <v>49188</v>
      </c>
      <c r="C322" s="32">
        <f t="shared" si="42"/>
        <v>-40096.75038563818</v>
      </c>
      <c r="D322" s="32">
        <f t="shared" si="43"/>
        <v>1337.694405632138</v>
      </c>
      <c r="E322" s="33">
        <f t="shared" si="38"/>
        <v>0</v>
      </c>
      <c r="F322" s="32">
        <f t="shared" si="39"/>
        <v>1337.694405632138</v>
      </c>
      <c r="G322" s="32">
        <f t="shared" si="40"/>
        <v>1538.1781575603288</v>
      </c>
      <c r="H322" s="32">
        <f t="shared" si="44"/>
        <v>-200.4837519281909</v>
      </c>
      <c r="I322" s="32">
        <f t="shared" si="41"/>
        <v>-41634.92854319851</v>
      </c>
      <c r="J322" s="18"/>
      <c r="K322" s="18"/>
    </row>
    <row r="323" spans="1:11" ht="12.75">
      <c r="A323" s="6">
        <f t="shared" si="36"/>
        <v>306</v>
      </c>
      <c r="B323" s="7">
        <f t="shared" si="37"/>
        <v>49218</v>
      </c>
      <c r="C323" s="32">
        <f t="shared" si="42"/>
        <v>-41634.92854319851</v>
      </c>
      <c r="D323" s="32">
        <f t="shared" si="43"/>
        <v>1337.694405632138</v>
      </c>
      <c r="E323" s="33">
        <f t="shared" si="38"/>
        <v>0</v>
      </c>
      <c r="F323" s="32">
        <f t="shared" si="39"/>
        <v>1337.694405632138</v>
      </c>
      <c r="G323" s="32">
        <f t="shared" si="40"/>
        <v>1545.8690483481305</v>
      </c>
      <c r="H323" s="32">
        <f t="shared" si="44"/>
        <v>-208.17464271599258</v>
      </c>
      <c r="I323" s="32">
        <f t="shared" si="41"/>
        <v>-43180.797591546645</v>
      </c>
      <c r="J323" s="18"/>
      <c r="K323" s="18"/>
    </row>
    <row r="324" spans="1:11" ht="12.75">
      <c r="A324" s="6">
        <f t="shared" si="36"/>
        <v>307</v>
      </c>
      <c r="B324" s="7">
        <f t="shared" si="37"/>
        <v>49249</v>
      </c>
      <c r="C324" s="32">
        <f t="shared" si="42"/>
        <v>-43180.797591546645</v>
      </c>
      <c r="D324" s="32">
        <f t="shared" si="43"/>
        <v>1337.694405632138</v>
      </c>
      <c r="E324" s="33">
        <f t="shared" si="38"/>
        <v>0</v>
      </c>
      <c r="F324" s="32">
        <f t="shared" si="39"/>
        <v>1337.694405632138</v>
      </c>
      <c r="G324" s="32">
        <f t="shared" si="40"/>
        <v>1553.5983935898712</v>
      </c>
      <c r="H324" s="32">
        <f t="shared" si="44"/>
        <v>-215.90398795773322</v>
      </c>
      <c r="I324" s="32">
        <f t="shared" si="41"/>
        <v>-44734.395985136514</v>
      </c>
      <c r="J324" s="18"/>
      <c r="K324" s="18"/>
    </row>
    <row r="325" spans="1:11" ht="12.75">
      <c r="A325" s="6">
        <f t="shared" si="36"/>
        <v>308</v>
      </c>
      <c r="B325" s="7">
        <f t="shared" si="37"/>
        <v>49279</v>
      </c>
      <c r="C325" s="32">
        <f t="shared" si="42"/>
        <v>-44734.395985136514</v>
      </c>
      <c r="D325" s="32">
        <f t="shared" si="43"/>
        <v>1337.694405632138</v>
      </c>
      <c r="E325" s="33">
        <f t="shared" si="38"/>
        <v>0</v>
      </c>
      <c r="F325" s="32">
        <f t="shared" si="39"/>
        <v>1337.694405632138</v>
      </c>
      <c r="G325" s="32">
        <f t="shared" si="40"/>
        <v>1561.3663855578204</v>
      </c>
      <c r="H325" s="32">
        <f t="shared" si="44"/>
        <v>-223.67197992568256</v>
      </c>
      <c r="I325" s="32">
        <f t="shared" si="41"/>
        <v>-46295.762370694334</v>
      </c>
      <c r="J325" s="18"/>
      <c r="K325" s="18"/>
    </row>
    <row r="326" spans="1:11" ht="12.75">
      <c r="A326" s="6">
        <f t="shared" si="36"/>
        <v>309</v>
      </c>
      <c r="B326" s="7">
        <f t="shared" si="37"/>
        <v>49310</v>
      </c>
      <c r="C326" s="32">
        <f t="shared" si="42"/>
        <v>-46295.762370694334</v>
      </c>
      <c r="D326" s="32">
        <f t="shared" si="43"/>
        <v>1337.694405632138</v>
      </c>
      <c r="E326" s="33">
        <f t="shared" si="38"/>
        <v>0</v>
      </c>
      <c r="F326" s="32">
        <f t="shared" si="39"/>
        <v>1337.694405632138</v>
      </c>
      <c r="G326" s="32">
        <f t="shared" si="40"/>
        <v>1569.1732174856095</v>
      </c>
      <c r="H326" s="32">
        <f t="shared" si="44"/>
        <v>-231.47881185347168</v>
      </c>
      <c r="I326" s="32">
        <f t="shared" si="41"/>
        <v>-47864.93558817994</v>
      </c>
      <c r="J326" s="18"/>
      <c r="K326" s="18"/>
    </row>
    <row r="327" spans="1:11" ht="12.75">
      <c r="A327" s="6">
        <f t="shared" si="36"/>
        <v>310</v>
      </c>
      <c r="B327" s="7">
        <f t="shared" si="37"/>
        <v>49341</v>
      </c>
      <c r="C327" s="32">
        <f t="shared" si="42"/>
        <v>-47864.93558817994</v>
      </c>
      <c r="D327" s="32">
        <f t="shared" si="43"/>
        <v>1337.694405632138</v>
      </c>
      <c r="E327" s="33">
        <f t="shared" si="38"/>
        <v>0</v>
      </c>
      <c r="F327" s="32">
        <f t="shared" si="39"/>
        <v>1337.694405632138</v>
      </c>
      <c r="G327" s="32">
        <f t="shared" si="40"/>
        <v>1577.0190835730375</v>
      </c>
      <c r="H327" s="32">
        <f t="shared" si="44"/>
        <v>-239.3246779408997</v>
      </c>
      <c r="I327" s="32">
        <f t="shared" si="41"/>
        <v>-49441.95467175298</v>
      </c>
      <c r="J327" s="18"/>
      <c r="K327" s="18"/>
    </row>
    <row r="328" spans="1:11" ht="12.75">
      <c r="A328" s="6">
        <f t="shared" si="36"/>
        <v>311</v>
      </c>
      <c r="B328" s="7">
        <f t="shared" si="37"/>
        <v>49369</v>
      </c>
      <c r="C328" s="32">
        <f t="shared" si="42"/>
        <v>-49441.95467175298</v>
      </c>
      <c r="D328" s="32">
        <f t="shared" si="43"/>
        <v>1337.694405632138</v>
      </c>
      <c r="E328" s="33">
        <f t="shared" si="38"/>
        <v>0</v>
      </c>
      <c r="F328" s="32">
        <f t="shared" si="39"/>
        <v>1337.694405632138</v>
      </c>
      <c r="G328" s="32">
        <f t="shared" si="40"/>
        <v>1584.904178990903</v>
      </c>
      <c r="H328" s="32">
        <f t="shared" si="44"/>
        <v>-247.2097733587649</v>
      </c>
      <c r="I328" s="32">
        <f t="shared" si="41"/>
        <v>-51026.85885074388</v>
      </c>
      <c r="J328" s="18"/>
      <c r="K328" s="18"/>
    </row>
    <row r="329" spans="1:11" ht="12.75">
      <c r="A329" s="6">
        <f t="shared" si="36"/>
        <v>312</v>
      </c>
      <c r="B329" s="7">
        <f t="shared" si="37"/>
        <v>49400</v>
      </c>
      <c r="C329" s="32">
        <f t="shared" si="42"/>
        <v>-51026.85885074388</v>
      </c>
      <c r="D329" s="32">
        <f t="shared" si="43"/>
        <v>1337.694405632138</v>
      </c>
      <c r="E329" s="33">
        <f t="shared" si="38"/>
        <v>0</v>
      </c>
      <c r="F329" s="32">
        <f t="shared" si="39"/>
        <v>1337.694405632138</v>
      </c>
      <c r="G329" s="32">
        <f t="shared" si="40"/>
        <v>1592.8286998858573</v>
      </c>
      <c r="H329" s="32">
        <f t="shared" si="44"/>
        <v>-255.13429425371942</v>
      </c>
      <c r="I329" s="32">
        <f t="shared" si="41"/>
        <v>-52619.687550629744</v>
      </c>
      <c r="J329" s="18"/>
      <c r="K329" s="18"/>
    </row>
    <row r="330" spans="1:11" ht="12.75">
      <c r="A330" s="6">
        <f t="shared" si="36"/>
        <v>313</v>
      </c>
      <c r="B330" s="7">
        <f t="shared" si="37"/>
        <v>49430</v>
      </c>
      <c r="C330" s="32">
        <f t="shared" si="42"/>
        <v>-52619.687550629744</v>
      </c>
      <c r="D330" s="32">
        <f t="shared" si="43"/>
        <v>1337.694405632138</v>
      </c>
      <c r="E330" s="33">
        <f t="shared" si="38"/>
        <v>0</v>
      </c>
      <c r="F330" s="32">
        <f t="shared" si="39"/>
        <v>1337.694405632138</v>
      </c>
      <c r="G330" s="32">
        <f t="shared" si="40"/>
        <v>1600.7928433852867</v>
      </c>
      <c r="H330" s="32">
        <f t="shared" si="44"/>
        <v>-263.09843775314874</v>
      </c>
      <c r="I330" s="32">
        <f t="shared" si="41"/>
        <v>-54220.48039401503</v>
      </c>
      <c r="J330" s="18"/>
      <c r="K330" s="18"/>
    </row>
    <row r="331" spans="1:11" ht="12.75">
      <c r="A331" s="6">
        <f t="shared" si="36"/>
        <v>314</v>
      </c>
      <c r="B331" s="7">
        <f t="shared" si="37"/>
        <v>49461</v>
      </c>
      <c r="C331" s="32">
        <f t="shared" si="42"/>
        <v>-54220.48039401503</v>
      </c>
      <c r="D331" s="32">
        <f t="shared" si="43"/>
        <v>1337.694405632138</v>
      </c>
      <c r="E331" s="33">
        <f t="shared" si="38"/>
        <v>0</v>
      </c>
      <c r="F331" s="32">
        <f t="shared" si="39"/>
        <v>1337.694405632138</v>
      </c>
      <c r="G331" s="32">
        <f t="shared" si="40"/>
        <v>1608.796807602213</v>
      </c>
      <c r="H331" s="32">
        <f t="shared" si="44"/>
        <v>-271.10240197007516</v>
      </c>
      <c r="I331" s="32">
        <f t="shared" si="41"/>
        <v>-55829.277201617246</v>
      </c>
      <c r="J331" s="18"/>
      <c r="K331" s="18"/>
    </row>
    <row r="332" spans="1:11" ht="12.75">
      <c r="A332" s="6">
        <f t="shared" si="36"/>
        <v>315</v>
      </c>
      <c r="B332" s="7">
        <f t="shared" si="37"/>
        <v>49491</v>
      </c>
      <c r="C332" s="32">
        <f t="shared" si="42"/>
        <v>-55829.277201617246</v>
      </c>
      <c r="D332" s="32">
        <f t="shared" si="43"/>
        <v>1337.694405632138</v>
      </c>
      <c r="E332" s="33">
        <f t="shared" si="38"/>
        <v>0</v>
      </c>
      <c r="F332" s="32">
        <f t="shared" si="39"/>
        <v>1337.694405632138</v>
      </c>
      <c r="G332" s="32">
        <f t="shared" si="40"/>
        <v>1616.840791640224</v>
      </c>
      <c r="H332" s="32">
        <f t="shared" si="44"/>
        <v>-279.1463860080862</v>
      </c>
      <c r="I332" s="32">
        <f t="shared" si="41"/>
        <v>-57446.11799325747</v>
      </c>
      <c r="J332" s="18"/>
      <c r="K332" s="18"/>
    </row>
    <row r="333" spans="1:11" ht="12.75">
      <c r="A333" s="6">
        <f t="shared" si="36"/>
        <v>316</v>
      </c>
      <c r="B333" s="7">
        <f t="shared" si="37"/>
        <v>49522</v>
      </c>
      <c r="C333" s="32">
        <f t="shared" si="42"/>
        <v>-57446.11799325747</v>
      </c>
      <c r="D333" s="32">
        <f t="shared" si="43"/>
        <v>1337.694405632138</v>
      </c>
      <c r="E333" s="33">
        <f t="shared" si="38"/>
        <v>0</v>
      </c>
      <c r="F333" s="32">
        <f t="shared" si="39"/>
        <v>1337.694405632138</v>
      </c>
      <c r="G333" s="32">
        <f t="shared" si="40"/>
        <v>1624.924995598425</v>
      </c>
      <c r="H333" s="32">
        <f t="shared" si="44"/>
        <v>-287.2305899662873</v>
      </c>
      <c r="I333" s="32">
        <f t="shared" si="41"/>
        <v>-59071.042988855894</v>
      </c>
      <c r="J333" s="18"/>
      <c r="K333" s="18"/>
    </row>
    <row r="334" spans="1:11" ht="12.75">
      <c r="A334" s="6">
        <f t="shared" si="36"/>
        <v>317</v>
      </c>
      <c r="B334" s="7">
        <f t="shared" si="37"/>
        <v>49553</v>
      </c>
      <c r="C334" s="32">
        <f t="shared" si="42"/>
        <v>-59071.042988855894</v>
      </c>
      <c r="D334" s="32">
        <f t="shared" si="43"/>
        <v>1337.694405632138</v>
      </c>
      <c r="E334" s="33">
        <f t="shared" si="38"/>
        <v>0</v>
      </c>
      <c r="F334" s="32">
        <f t="shared" si="39"/>
        <v>1337.694405632138</v>
      </c>
      <c r="G334" s="32">
        <f t="shared" si="40"/>
        <v>1633.0496205764173</v>
      </c>
      <c r="H334" s="32">
        <f t="shared" si="44"/>
        <v>-295.35521494427945</v>
      </c>
      <c r="I334" s="32">
        <f t="shared" si="41"/>
        <v>-60704.09260943231</v>
      </c>
      <c r="J334" s="18"/>
      <c r="K334" s="18"/>
    </row>
    <row r="335" spans="1:11" ht="12.75">
      <c r="A335" s="6">
        <f t="shared" si="36"/>
        <v>318</v>
      </c>
      <c r="B335" s="7">
        <f t="shared" si="37"/>
        <v>49583</v>
      </c>
      <c r="C335" s="32">
        <f t="shared" si="42"/>
        <v>-60704.09260943231</v>
      </c>
      <c r="D335" s="32">
        <f t="shared" si="43"/>
        <v>1337.694405632138</v>
      </c>
      <c r="E335" s="33">
        <f t="shared" si="38"/>
        <v>0</v>
      </c>
      <c r="F335" s="32">
        <f t="shared" si="39"/>
        <v>1337.694405632138</v>
      </c>
      <c r="G335" s="32">
        <f t="shared" si="40"/>
        <v>1641.2148686792993</v>
      </c>
      <c r="H335" s="32">
        <f t="shared" si="44"/>
        <v>-303.5204630471615</v>
      </c>
      <c r="I335" s="32">
        <f t="shared" si="41"/>
        <v>-62345.30747811161</v>
      </c>
      <c r="J335" s="18"/>
      <c r="K335" s="18"/>
    </row>
    <row r="336" spans="1:11" ht="12.75">
      <c r="A336" s="6">
        <f t="shared" si="36"/>
        <v>319</v>
      </c>
      <c r="B336" s="7">
        <f t="shared" si="37"/>
        <v>49614</v>
      </c>
      <c r="C336" s="32">
        <f t="shared" si="42"/>
        <v>-62345.30747811161</v>
      </c>
      <c r="D336" s="32">
        <f t="shared" si="43"/>
        <v>1337.694405632138</v>
      </c>
      <c r="E336" s="33">
        <f t="shared" si="38"/>
        <v>0</v>
      </c>
      <c r="F336" s="32">
        <f t="shared" si="39"/>
        <v>1337.694405632138</v>
      </c>
      <c r="G336" s="32">
        <f t="shared" si="40"/>
        <v>1649.4209430226958</v>
      </c>
      <c r="H336" s="32">
        <f t="shared" si="44"/>
        <v>-311.726537390558</v>
      </c>
      <c r="I336" s="32">
        <f t="shared" si="41"/>
        <v>-63994.72842113431</v>
      </c>
      <c r="J336" s="18"/>
      <c r="K336" s="18"/>
    </row>
    <row r="337" spans="1:11" ht="12.75">
      <c r="A337" s="6">
        <f t="shared" si="36"/>
        <v>320</v>
      </c>
      <c r="B337" s="7">
        <f t="shared" si="37"/>
        <v>49644</v>
      </c>
      <c r="C337" s="32">
        <f t="shared" si="42"/>
        <v>-63994.72842113431</v>
      </c>
      <c r="D337" s="32">
        <f t="shared" si="43"/>
        <v>1337.694405632138</v>
      </c>
      <c r="E337" s="33">
        <f t="shared" si="38"/>
        <v>0</v>
      </c>
      <c r="F337" s="32">
        <f t="shared" si="39"/>
        <v>1337.694405632138</v>
      </c>
      <c r="G337" s="32">
        <f t="shared" si="40"/>
        <v>1657.6680477378095</v>
      </c>
      <c r="H337" s="32">
        <f t="shared" si="44"/>
        <v>-319.97364210567156</v>
      </c>
      <c r="I337" s="32">
        <f t="shared" si="41"/>
        <v>-65652.39646887212</v>
      </c>
      <c r="J337" s="18"/>
      <c r="K337" s="18"/>
    </row>
    <row r="338" spans="1:11" ht="12.75">
      <c r="A338" s="6">
        <f t="shared" si="36"/>
        <v>321</v>
      </c>
      <c r="B338" s="7">
        <f t="shared" si="37"/>
        <v>49675</v>
      </c>
      <c r="C338" s="32">
        <f t="shared" si="42"/>
        <v>-65652.39646887212</v>
      </c>
      <c r="D338" s="32">
        <f t="shared" si="43"/>
        <v>1337.694405632138</v>
      </c>
      <c r="E338" s="33">
        <f t="shared" si="38"/>
        <v>0</v>
      </c>
      <c r="F338" s="32">
        <f t="shared" si="39"/>
        <v>1337.694405632138</v>
      </c>
      <c r="G338" s="32">
        <f t="shared" si="40"/>
        <v>1665.9563879764985</v>
      </c>
      <c r="H338" s="32">
        <f t="shared" si="44"/>
        <v>-328.26198234436055</v>
      </c>
      <c r="I338" s="32">
        <f t="shared" si="41"/>
        <v>-67318.35285684862</v>
      </c>
      <c r="J338" s="18"/>
      <c r="K338" s="18"/>
    </row>
    <row r="339" spans="1:11" ht="12.75">
      <c r="A339" s="6">
        <f aca="true" t="shared" si="45" ref="A339:A377">IF(Values_Entered,A338+1,"")</f>
        <v>322</v>
      </c>
      <c r="B339" s="7">
        <f aca="true" t="shared" si="46" ref="B339:B377">IF(Pay_Num&lt;&gt;"",DATE(YEAR(B338),MONTH(B338)+1,DAY(B338)),"")</f>
        <v>49706</v>
      </c>
      <c r="C339" s="32">
        <f t="shared" si="42"/>
        <v>-67318.35285684862</v>
      </c>
      <c r="D339" s="32">
        <f t="shared" si="43"/>
        <v>1337.694405632138</v>
      </c>
      <c r="E339" s="33">
        <f aca="true" t="shared" si="47" ref="E339:E377">IF(Pay_Num&lt;&gt;"",Scheduled_Extra_Payments,"")</f>
        <v>0</v>
      </c>
      <c r="F339" s="32">
        <f aca="true" t="shared" si="48" ref="F339:F377">IF(Pay_Num&lt;&gt;"",Sched_Pay+Extra_Pay,"")</f>
        <v>1337.694405632138</v>
      </c>
      <c r="G339" s="32">
        <f aca="true" t="shared" si="49" ref="G339:G377">IF(Pay_Num&lt;&gt;"",Total_Pay-Int,"")</f>
        <v>1674.286169916381</v>
      </c>
      <c r="H339" s="32">
        <f t="shared" si="44"/>
        <v>-336.5917642842431</v>
      </c>
      <c r="I339" s="32">
        <f aca="true" t="shared" si="50" ref="I339:I377">IF(Pay_Num&lt;&gt;"",Beg_Bal-Princ,"")</f>
        <v>-68992.639026765</v>
      </c>
      <c r="J339" s="18"/>
      <c r="K339" s="18"/>
    </row>
    <row r="340" spans="1:11" ht="12.75">
      <c r="A340" s="6">
        <f t="shared" si="45"/>
        <v>323</v>
      </c>
      <c r="B340" s="7">
        <f t="shared" si="46"/>
        <v>49735</v>
      </c>
      <c r="C340" s="32">
        <f aca="true" t="shared" si="51" ref="C340:C377">IF(Pay_Num&lt;&gt;"",I339,"")</f>
        <v>-68992.639026765</v>
      </c>
      <c r="D340" s="32">
        <f aca="true" t="shared" si="52" ref="D340:D377">IF(Pay_Num&lt;&gt;"",Scheduled_Monthly_Payment,"")</f>
        <v>1337.694405632138</v>
      </c>
      <c r="E340" s="33">
        <f t="shared" si="47"/>
        <v>0</v>
      </c>
      <c r="F340" s="32">
        <f t="shared" si="48"/>
        <v>1337.694405632138</v>
      </c>
      <c r="G340" s="32">
        <f t="shared" si="49"/>
        <v>1682.6576007659628</v>
      </c>
      <c r="H340" s="32">
        <f aca="true" t="shared" si="53" ref="H340:H377">IF(Pay_Num&lt;&gt;"",Beg_Bal*Interest_Rate/12,"")</f>
        <v>-344.96319513382497</v>
      </c>
      <c r="I340" s="32">
        <f t="shared" si="50"/>
        <v>-70675.29662753096</v>
      </c>
      <c r="J340" s="18"/>
      <c r="K340" s="18"/>
    </row>
    <row r="341" spans="1:11" ht="12.75">
      <c r="A341" s="6">
        <f t="shared" si="45"/>
        <v>324</v>
      </c>
      <c r="B341" s="7">
        <f t="shared" si="46"/>
        <v>49766</v>
      </c>
      <c r="C341" s="32">
        <f t="shared" si="51"/>
        <v>-70675.29662753096</v>
      </c>
      <c r="D341" s="32">
        <f t="shared" si="52"/>
        <v>1337.694405632138</v>
      </c>
      <c r="E341" s="33">
        <f t="shared" si="47"/>
        <v>0</v>
      </c>
      <c r="F341" s="32">
        <f t="shared" si="48"/>
        <v>1337.694405632138</v>
      </c>
      <c r="G341" s="32">
        <f t="shared" si="49"/>
        <v>1691.0708887697926</v>
      </c>
      <c r="H341" s="32">
        <f t="shared" si="53"/>
        <v>-353.37648313765476</v>
      </c>
      <c r="I341" s="32">
        <f t="shared" si="50"/>
        <v>-72366.36751630076</v>
      </c>
      <c r="J341" s="18"/>
      <c r="K341" s="18"/>
    </row>
    <row r="342" spans="1:11" ht="12.75">
      <c r="A342" s="6">
        <f t="shared" si="45"/>
        <v>325</v>
      </c>
      <c r="B342" s="7">
        <f t="shared" si="46"/>
        <v>49796</v>
      </c>
      <c r="C342" s="32">
        <f t="shared" si="51"/>
        <v>-72366.36751630076</v>
      </c>
      <c r="D342" s="32">
        <f t="shared" si="52"/>
        <v>1337.694405632138</v>
      </c>
      <c r="E342" s="33">
        <f t="shared" si="47"/>
        <v>0</v>
      </c>
      <c r="F342" s="32">
        <f t="shared" si="48"/>
        <v>1337.694405632138</v>
      </c>
      <c r="G342" s="32">
        <f t="shared" si="49"/>
        <v>1699.5262432136417</v>
      </c>
      <c r="H342" s="32">
        <f t="shared" si="53"/>
        <v>-361.8318375815038</v>
      </c>
      <c r="I342" s="32">
        <f t="shared" si="50"/>
        <v>-74065.8937595144</v>
      </c>
      <c r="J342" s="18"/>
      <c r="K342" s="18"/>
    </row>
    <row r="343" spans="1:11" ht="12.75">
      <c r="A343" s="6">
        <f t="shared" si="45"/>
        <v>326</v>
      </c>
      <c r="B343" s="7">
        <f t="shared" si="46"/>
        <v>49827</v>
      </c>
      <c r="C343" s="32">
        <f t="shared" si="51"/>
        <v>-74065.8937595144</v>
      </c>
      <c r="D343" s="32">
        <f t="shared" si="52"/>
        <v>1337.694405632138</v>
      </c>
      <c r="E343" s="33">
        <f t="shared" si="47"/>
        <v>0</v>
      </c>
      <c r="F343" s="32">
        <f t="shared" si="48"/>
        <v>1337.694405632138</v>
      </c>
      <c r="G343" s="32">
        <f t="shared" si="49"/>
        <v>1708.0238744297098</v>
      </c>
      <c r="H343" s="32">
        <f t="shared" si="53"/>
        <v>-370.32946879757196</v>
      </c>
      <c r="I343" s="32">
        <f t="shared" si="50"/>
        <v>-75773.9176339441</v>
      </c>
      <c r="J343" s="18"/>
      <c r="K343" s="18"/>
    </row>
    <row r="344" spans="1:11" ht="12.75">
      <c r="A344" s="6">
        <f t="shared" si="45"/>
        <v>327</v>
      </c>
      <c r="B344" s="7">
        <f t="shared" si="46"/>
        <v>49857</v>
      </c>
      <c r="C344" s="32">
        <f t="shared" si="51"/>
        <v>-75773.9176339441</v>
      </c>
      <c r="D344" s="32">
        <f t="shared" si="52"/>
        <v>1337.694405632138</v>
      </c>
      <c r="E344" s="33">
        <f t="shared" si="47"/>
        <v>0</v>
      </c>
      <c r="F344" s="32">
        <f t="shared" si="48"/>
        <v>1337.694405632138</v>
      </c>
      <c r="G344" s="32">
        <f t="shared" si="49"/>
        <v>1716.5639938018585</v>
      </c>
      <c r="H344" s="32">
        <f t="shared" si="53"/>
        <v>-378.86958816972054</v>
      </c>
      <c r="I344" s="32">
        <f t="shared" si="50"/>
        <v>-77490.48162774596</v>
      </c>
      <c r="J344" s="18"/>
      <c r="K344" s="18"/>
    </row>
    <row r="345" spans="1:11" ht="12.75">
      <c r="A345" s="6">
        <f t="shared" si="45"/>
        <v>328</v>
      </c>
      <c r="B345" s="7">
        <f t="shared" si="46"/>
        <v>49888</v>
      </c>
      <c r="C345" s="32">
        <f t="shared" si="51"/>
        <v>-77490.48162774596</v>
      </c>
      <c r="D345" s="32">
        <f t="shared" si="52"/>
        <v>1337.694405632138</v>
      </c>
      <c r="E345" s="33">
        <f t="shared" si="47"/>
        <v>0</v>
      </c>
      <c r="F345" s="32">
        <f t="shared" si="48"/>
        <v>1337.694405632138</v>
      </c>
      <c r="G345" s="32">
        <f t="shared" si="49"/>
        <v>1725.1468137708678</v>
      </c>
      <c r="H345" s="32">
        <f t="shared" si="53"/>
        <v>-387.4524081387298</v>
      </c>
      <c r="I345" s="32">
        <f t="shared" si="50"/>
        <v>-79215.62844151683</v>
      </c>
      <c r="J345" s="18"/>
      <c r="K345" s="18"/>
    </row>
    <row r="346" spans="1:11" ht="12.75">
      <c r="A346" s="6">
        <f t="shared" si="45"/>
        <v>329</v>
      </c>
      <c r="B346" s="7">
        <f t="shared" si="46"/>
        <v>49919</v>
      </c>
      <c r="C346" s="32">
        <f t="shared" si="51"/>
        <v>-79215.62844151683</v>
      </c>
      <c r="D346" s="32">
        <f t="shared" si="52"/>
        <v>1337.694405632138</v>
      </c>
      <c r="E346" s="33">
        <f t="shared" si="47"/>
        <v>0</v>
      </c>
      <c r="F346" s="32">
        <f t="shared" si="48"/>
        <v>1337.694405632138</v>
      </c>
      <c r="G346" s="32">
        <f t="shared" si="49"/>
        <v>1733.772547839722</v>
      </c>
      <c r="H346" s="32">
        <f t="shared" si="53"/>
        <v>-396.0781422075841</v>
      </c>
      <c r="I346" s="32">
        <f t="shared" si="50"/>
        <v>-80949.40098935655</v>
      </c>
      <c r="J346" s="18"/>
      <c r="K346" s="18"/>
    </row>
    <row r="347" spans="1:11" ht="12.75">
      <c r="A347" s="6">
        <f t="shared" si="45"/>
        <v>330</v>
      </c>
      <c r="B347" s="7">
        <f t="shared" si="46"/>
        <v>49949</v>
      </c>
      <c r="C347" s="32">
        <f t="shared" si="51"/>
        <v>-80949.40098935655</v>
      </c>
      <c r="D347" s="32">
        <f t="shared" si="52"/>
        <v>1337.694405632138</v>
      </c>
      <c r="E347" s="33">
        <f t="shared" si="47"/>
        <v>0</v>
      </c>
      <c r="F347" s="32">
        <f t="shared" si="48"/>
        <v>1337.694405632138</v>
      </c>
      <c r="G347" s="32">
        <f t="shared" si="49"/>
        <v>1742.4414105789206</v>
      </c>
      <c r="H347" s="32">
        <f t="shared" si="53"/>
        <v>-404.74700494678274</v>
      </c>
      <c r="I347" s="32">
        <f t="shared" si="50"/>
        <v>-82691.84239993547</v>
      </c>
      <c r="J347" s="18"/>
      <c r="K347" s="18"/>
    </row>
    <row r="348" spans="1:11" ht="12.75">
      <c r="A348" s="6">
        <f t="shared" si="45"/>
        <v>331</v>
      </c>
      <c r="B348" s="7">
        <f t="shared" si="46"/>
        <v>49980</v>
      </c>
      <c r="C348" s="32">
        <f t="shared" si="51"/>
        <v>-82691.84239993547</v>
      </c>
      <c r="D348" s="32">
        <f t="shared" si="52"/>
        <v>1337.694405632138</v>
      </c>
      <c r="E348" s="33">
        <f t="shared" si="47"/>
        <v>0</v>
      </c>
      <c r="F348" s="32">
        <f t="shared" si="48"/>
        <v>1337.694405632138</v>
      </c>
      <c r="G348" s="32">
        <f t="shared" si="49"/>
        <v>1751.1536176318152</v>
      </c>
      <c r="H348" s="32">
        <f t="shared" si="53"/>
        <v>-413.45921199967734</v>
      </c>
      <c r="I348" s="32">
        <f t="shared" si="50"/>
        <v>-84442.99601756729</v>
      </c>
      <c r="J348" s="18"/>
      <c r="K348" s="18"/>
    </row>
    <row r="349" spans="1:11" ht="12.75">
      <c r="A349" s="6">
        <f t="shared" si="45"/>
        <v>332</v>
      </c>
      <c r="B349" s="7">
        <f t="shared" si="46"/>
        <v>50010</v>
      </c>
      <c r="C349" s="32">
        <f t="shared" si="51"/>
        <v>-84442.99601756729</v>
      </c>
      <c r="D349" s="32">
        <f t="shared" si="52"/>
        <v>1337.694405632138</v>
      </c>
      <c r="E349" s="33">
        <f t="shared" si="47"/>
        <v>0</v>
      </c>
      <c r="F349" s="32">
        <f t="shared" si="48"/>
        <v>1337.694405632138</v>
      </c>
      <c r="G349" s="32">
        <f t="shared" si="49"/>
        <v>1759.9093857199744</v>
      </c>
      <c r="H349" s="32">
        <f t="shared" si="53"/>
        <v>-422.21498008783647</v>
      </c>
      <c r="I349" s="32">
        <f t="shared" si="50"/>
        <v>-86202.90540328727</v>
      </c>
      <c r="J349" s="18"/>
      <c r="K349" s="18"/>
    </row>
    <row r="350" spans="1:11" ht="12.75">
      <c r="A350" s="6">
        <f t="shared" si="45"/>
        <v>333</v>
      </c>
      <c r="B350" s="7">
        <f t="shared" si="46"/>
        <v>50041</v>
      </c>
      <c r="C350" s="32">
        <f t="shared" si="51"/>
        <v>-86202.90540328727</v>
      </c>
      <c r="D350" s="32">
        <f t="shared" si="52"/>
        <v>1337.694405632138</v>
      </c>
      <c r="E350" s="33">
        <f t="shared" si="47"/>
        <v>0</v>
      </c>
      <c r="F350" s="32">
        <f t="shared" si="48"/>
        <v>1337.694405632138</v>
      </c>
      <c r="G350" s="32">
        <f t="shared" si="49"/>
        <v>1768.708932648574</v>
      </c>
      <c r="H350" s="32">
        <f t="shared" si="53"/>
        <v>-431.01452701643626</v>
      </c>
      <c r="I350" s="32">
        <f t="shared" si="50"/>
        <v>-87971.61433593584</v>
      </c>
      <c r="J350" s="18"/>
      <c r="K350" s="18"/>
    </row>
    <row r="351" spans="1:11" ht="12.75">
      <c r="A351" s="6">
        <f t="shared" si="45"/>
        <v>334</v>
      </c>
      <c r="B351" s="7">
        <f t="shared" si="46"/>
        <v>50072</v>
      </c>
      <c r="C351" s="32">
        <f t="shared" si="51"/>
        <v>-87971.61433593584</v>
      </c>
      <c r="D351" s="32">
        <f t="shared" si="52"/>
        <v>1337.694405632138</v>
      </c>
      <c r="E351" s="33">
        <f t="shared" si="47"/>
        <v>0</v>
      </c>
      <c r="F351" s="32">
        <f t="shared" si="48"/>
        <v>1337.694405632138</v>
      </c>
      <c r="G351" s="32">
        <f t="shared" si="49"/>
        <v>1777.552477311817</v>
      </c>
      <c r="H351" s="32">
        <f t="shared" si="53"/>
        <v>-439.8580716796792</v>
      </c>
      <c r="I351" s="32">
        <f t="shared" si="50"/>
        <v>-89749.16681324766</v>
      </c>
      <c r="J351" s="18"/>
      <c r="K351" s="18"/>
    </row>
    <row r="352" spans="1:11" ht="12.75">
      <c r="A352" s="6">
        <f t="shared" si="45"/>
        <v>335</v>
      </c>
      <c r="B352" s="7">
        <f t="shared" si="46"/>
        <v>50100</v>
      </c>
      <c r="C352" s="32">
        <f t="shared" si="51"/>
        <v>-89749.16681324766</v>
      </c>
      <c r="D352" s="32">
        <f t="shared" si="52"/>
        <v>1337.694405632138</v>
      </c>
      <c r="E352" s="33">
        <f t="shared" si="47"/>
        <v>0</v>
      </c>
      <c r="F352" s="32">
        <f t="shared" si="48"/>
        <v>1337.694405632138</v>
      </c>
      <c r="G352" s="32">
        <f t="shared" si="49"/>
        <v>1786.4402396983762</v>
      </c>
      <c r="H352" s="32">
        <f t="shared" si="53"/>
        <v>-448.74583406623833</v>
      </c>
      <c r="I352" s="32">
        <f t="shared" si="50"/>
        <v>-91535.60705294604</v>
      </c>
      <c r="J352" s="18"/>
      <c r="K352" s="18"/>
    </row>
    <row r="353" spans="1:11" ht="12.75">
      <c r="A353" s="6">
        <f t="shared" si="45"/>
        <v>336</v>
      </c>
      <c r="B353" s="7">
        <f t="shared" si="46"/>
        <v>50131</v>
      </c>
      <c r="C353" s="32">
        <f t="shared" si="51"/>
        <v>-91535.60705294604</v>
      </c>
      <c r="D353" s="32">
        <f t="shared" si="52"/>
        <v>1337.694405632138</v>
      </c>
      <c r="E353" s="33">
        <f t="shared" si="47"/>
        <v>0</v>
      </c>
      <c r="F353" s="32">
        <f t="shared" si="48"/>
        <v>1337.694405632138</v>
      </c>
      <c r="G353" s="32">
        <f t="shared" si="49"/>
        <v>1795.372440896868</v>
      </c>
      <c r="H353" s="32">
        <f t="shared" si="53"/>
        <v>-457.67803526473017</v>
      </c>
      <c r="I353" s="32">
        <f t="shared" si="50"/>
        <v>-93330.97949384291</v>
      </c>
      <c r="J353" s="18"/>
      <c r="K353" s="18"/>
    </row>
    <row r="354" spans="1:11" ht="12.75">
      <c r="A354" s="6">
        <f t="shared" si="45"/>
        <v>337</v>
      </c>
      <c r="B354" s="7">
        <f t="shared" si="46"/>
        <v>50161</v>
      </c>
      <c r="C354" s="32">
        <f t="shared" si="51"/>
        <v>-93330.97949384291</v>
      </c>
      <c r="D354" s="32">
        <f t="shared" si="52"/>
        <v>1337.694405632138</v>
      </c>
      <c r="E354" s="33">
        <f t="shared" si="47"/>
        <v>0</v>
      </c>
      <c r="F354" s="32">
        <f t="shared" si="48"/>
        <v>1337.694405632138</v>
      </c>
      <c r="G354" s="32">
        <f t="shared" si="49"/>
        <v>1804.3493031013525</v>
      </c>
      <c r="H354" s="32">
        <f t="shared" si="53"/>
        <v>-466.6548974692146</v>
      </c>
      <c r="I354" s="32">
        <f t="shared" si="50"/>
        <v>-95135.32879694426</v>
      </c>
      <c r="J354" s="18"/>
      <c r="K354" s="18"/>
    </row>
    <row r="355" spans="1:11" ht="12.75">
      <c r="A355" s="6">
        <f t="shared" si="45"/>
        <v>338</v>
      </c>
      <c r="B355" s="7">
        <f t="shared" si="46"/>
        <v>50192</v>
      </c>
      <c r="C355" s="32">
        <f t="shared" si="51"/>
        <v>-95135.32879694426</v>
      </c>
      <c r="D355" s="32">
        <f t="shared" si="52"/>
        <v>1337.694405632138</v>
      </c>
      <c r="E355" s="33">
        <f t="shared" si="47"/>
        <v>0</v>
      </c>
      <c r="F355" s="32">
        <f t="shared" si="48"/>
        <v>1337.694405632138</v>
      </c>
      <c r="G355" s="32">
        <f t="shared" si="49"/>
        <v>1813.3710496168592</v>
      </c>
      <c r="H355" s="32">
        <f t="shared" si="53"/>
        <v>-475.6766439847213</v>
      </c>
      <c r="I355" s="32">
        <f t="shared" si="50"/>
        <v>-96948.69984656113</v>
      </c>
      <c r="J355" s="18"/>
      <c r="K355" s="18"/>
    </row>
    <row r="356" spans="1:11" ht="12.75">
      <c r="A356" s="6">
        <f t="shared" si="45"/>
        <v>339</v>
      </c>
      <c r="B356" s="7">
        <f t="shared" si="46"/>
        <v>50222</v>
      </c>
      <c r="C356" s="32">
        <f t="shared" si="51"/>
        <v>-96948.69984656113</v>
      </c>
      <c r="D356" s="32">
        <f t="shared" si="52"/>
        <v>1337.694405632138</v>
      </c>
      <c r="E356" s="33">
        <f t="shared" si="47"/>
        <v>0</v>
      </c>
      <c r="F356" s="32">
        <f t="shared" si="48"/>
        <v>1337.694405632138</v>
      </c>
      <c r="G356" s="32">
        <f t="shared" si="49"/>
        <v>1822.4379048649434</v>
      </c>
      <c r="H356" s="32">
        <f t="shared" si="53"/>
        <v>-484.7434992328056</v>
      </c>
      <c r="I356" s="32">
        <f t="shared" si="50"/>
        <v>-98771.13775142607</v>
      </c>
      <c r="J356" s="18"/>
      <c r="K356" s="18"/>
    </row>
    <row r="357" spans="1:11" ht="12.75">
      <c r="A357" s="6">
        <f t="shared" si="45"/>
        <v>340</v>
      </c>
      <c r="B357" s="7">
        <f t="shared" si="46"/>
        <v>50253</v>
      </c>
      <c r="C357" s="32">
        <f t="shared" si="51"/>
        <v>-98771.13775142607</v>
      </c>
      <c r="D357" s="32">
        <f t="shared" si="52"/>
        <v>1337.694405632138</v>
      </c>
      <c r="E357" s="33">
        <f t="shared" si="47"/>
        <v>0</v>
      </c>
      <c r="F357" s="32">
        <f t="shared" si="48"/>
        <v>1337.694405632138</v>
      </c>
      <c r="G357" s="32">
        <f t="shared" si="49"/>
        <v>1831.5500943892682</v>
      </c>
      <c r="H357" s="32">
        <f t="shared" si="53"/>
        <v>-493.85568875713034</v>
      </c>
      <c r="I357" s="32">
        <f t="shared" si="50"/>
        <v>-100602.68784581534</v>
      </c>
      <c r="J357" s="18"/>
      <c r="K357" s="18"/>
    </row>
    <row r="358" spans="1:11" ht="12.75">
      <c r="A358" s="6">
        <f t="shared" si="45"/>
        <v>341</v>
      </c>
      <c r="B358" s="7">
        <f t="shared" si="46"/>
        <v>50284</v>
      </c>
      <c r="C358" s="32">
        <f t="shared" si="51"/>
        <v>-100602.68784581534</v>
      </c>
      <c r="D358" s="32">
        <f t="shared" si="52"/>
        <v>1337.694405632138</v>
      </c>
      <c r="E358" s="33">
        <f t="shared" si="47"/>
        <v>0</v>
      </c>
      <c r="F358" s="32">
        <f t="shared" si="48"/>
        <v>1337.694405632138</v>
      </c>
      <c r="G358" s="32">
        <f t="shared" si="49"/>
        <v>1840.7078448612147</v>
      </c>
      <c r="H358" s="32">
        <f t="shared" si="53"/>
        <v>-503.0134392290767</v>
      </c>
      <c r="I358" s="32">
        <f t="shared" si="50"/>
        <v>-102443.39569067655</v>
      </c>
      <c r="J358" s="18"/>
      <c r="K358" s="18"/>
    </row>
    <row r="359" spans="1:11" ht="12.75">
      <c r="A359" s="6">
        <f t="shared" si="45"/>
        <v>342</v>
      </c>
      <c r="B359" s="7">
        <f t="shared" si="46"/>
        <v>50314</v>
      </c>
      <c r="C359" s="32">
        <f t="shared" si="51"/>
        <v>-102443.39569067655</v>
      </c>
      <c r="D359" s="32">
        <f t="shared" si="52"/>
        <v>1337.694405632138</v>
      </c>
      <c r="E359" s="33">
        <f t="shared" si="47"/>
        <v>0</v>
      </c>
      <c r="F359" s="32">
        <f t="shared" si="48"/>
        <v>1337.694405632138</v>
      </c>
      <c r="G359" s="32">
        <f t="shared" si="49"/>
        <v>1849.9113840855207</v>
      </c>
      <c r="H359" s="32">
        <f t="shared" si="53"/>
        <v>-512.2169784533827</v>
      </c>
      <c r="I359" s="32">
        <f t="shared" si="50"/>
        <v>-104293.30707476207</v>
      </c>
      <c r="J359" s="18"/>
      <c r="K359" s="18"/>
    </row>
    <row r="360" spans="1:11" ht="12.75">
      <c r="A360" s="6">
        <f t="shared" si="45"/>
        <v>343</v>
      </c>
      <c r="B360" s="7">
        <f t="shared" si="46"/>
        <v>50345</v>
      </c>
      <c r="C360" s="32">
        <f t="shared" si="51"/>
        <v>-104293.30707476207</v>
      </c>
      <c r="D360" s="32">
        <f t="shared" si="52"/>
        <v>1337.694405632138</v>
      </c>
      <c r="E360" s="33">
        <f t="shared" si="47"/>
        <v>0</v>
      </c>
      <c r="F360" s="32">
        <f t="shared" si="48"/>
        <v>1337.694405632138</v>
      </c>
      <c r="G360" s="32">
        <f t="shared" si="49"/>
        <v>1859.1609410059482</v>
      </c>
      <c r="H360" s="32">
        <f t="shared" si="53"/>
        <v>-521.4665353738103</v>
      </c>
      <c r="I360" s="32">
        <f t="shared" si="50"/>
        <v>-106152.46801576801</v>
      </c>
      <c r="J360" s="18"/>
      <c r="K360" s="18"/>
    </row>
    <row r="361" spans="1:11" ht="12.75">
      <c r="A361" s="6">
        <f t="shared" si="45"/>
        <v>344</v>
      </c>
      <c r="B361" s="7">
        <f t="shared" si="46"/>
        <v>50375</v>
      </c>
      <c r="C361" s="32">
        <f t="shared" si="51"/>
        <v>-106152.46801576801</v>
      </c>
      <c r="D361" s="32">
        <f t="shared" si="52"/>
        <v>1337.694405632138</v>
      </c>
      <c r="E361" s="33">
        <f t="shared" si="47"/>
        <v>0</v>
      </c>
      <c r="F361" s="32">
        <f t="shared" si="48"/>
        <v>1337.694405632138</v>
      </c>
      <c r="G361" s="32">
        <f t="shared" si="49"/>
        <v>1868.4567457109779</v>
      </c>
      <c r="H361" s="32">
        <f t="shared" si="53"/>
        <v>-530.7623400788401</v>
      </c>
      <c r="I361" s="32">
        <f t="shared" si="50"/>
        <v>-108020.924761479</v>
      </c>
      <c r="J361" s="18"/>
      <c r="K361" s="18"/>
    </row>
    <row r="362" spans="1:11" ht="12.75">
      <c r="A362" s="6">
        <f t="shared" si="45"/>
        <v>345</v>
      </c>
      <c r="B362" s="7">
        <f t="shared" si="46"/>
        <v>50406</v>
      </c>
      <c r="C362" s="32">
        <f t="shared" si="51"/>
        <v>-108020.924761479</v>
      </c>
      <c r="D362" s="32">
        <f t="shared" si="52"/>
        <v>1337.694405632138</v>
      </c>
      <c r="E362" s="33">
        <f t="shared" si="47"/>
        <v>0</v>
      </c>
      <c r="F362" s="32">
        <f t="shared" si="48"/>
        <v>1337.694405632138</v>
      </c>
      <c r="G362" s="32">
        <f t="shared" si="49"/>
        <v>1877.7990294395327</v>
      </c>
      <c r="H362" s="32">
        <f t="shared" si="53"/>
        <v>-540.1046238073949</v>
      </c>
      <c r="I362" s="32">
        <f t="shared" si="50"/>
        <v>-109898.72379091852</v>
      </c>
      <c r="J362" s="18"/>
      <c r="K362" s="18"/>
    </row>
    <row r="363" spans="1:11" ht="12.75">
      <c r="A363" s="6">
        <f t="shared" si="45"/>
        <v>346</v>
      </c>
      <c r="B363" s="7">
        <f t="shared" si="46"/>
        <v>50437</v>
      </c>
      <c r="C363" s="32">
        <f t="shared" si="51"/>
        <v>-109898.72379091852</v>
      </c>
      <c r="D363" s="32">
        <f t="shared" si="52"/>
        <v>1337.694405632138</v>
      </c>
      <c r="E363" s="33">
        <f t="shared" si="47"/>
        <v>0</v>
      </c>
      <c r="F363" s="32">
        <f t="shared" si="48"/>
        <v>1337.694405632138</v>
      </c>
      <c r="G363" s="32">
        <f t="shared" si="49"/>
        <v>1887.1880245867305</v>
      </c>
      <c r="H363" s="32">
        <f t="shared" si="53"/>
        <v>-549.4936189545925</v>
      </c>
      <c r="I363" s="32">
        <f t="shared" si="50"/>
        <v>-111785.91181550526</v>
      </c>
      <c r="J363" s="18"/>
      <c r="K363" s="18"/>
    </row>
    <row r="364" spans="1:11" ht="12.75">
      <c r="A364" s="6">
        <f t="shared" si="45"/>
        <v>347</v>
      </c>
      <c r="B364" s="7">
        <f t="shared" si="46"/>
        <v>50465</v>
      </c>
      <c r="C364" s="32">
        <f t="shared" si="51"/>
        <v>-111785.91181550526</v>
      </c>
      <c r="D364" s="32">
        <f t="shared" si="52"/>
        <v>1337.694405632138</v>
      </c>
      <c r="E364" s="33">
        <f t="shared" si="47"/>
        <v>0</v>
      </c>
      <c r="F364" s="32">
        <f t="shared" si="48"/>
        <v>1337.694405632138</v>
      </c>
      <c r="G364" s="32">
        <f t="shared" si="49"/>
        <v>1896.623964709664</v>
      </c>
      <c r="H364" s="32">
        <f t="shared" si="53"/>
        <v>-558.9295590775263</v>
      </c>
      <c r="I364" s="32">
        <f t="shared" si="50"/>
        <v>-113682.53578021492</v>
      </c>
      <c r="J364" s="18"/>
      <c r="K364" s="18"/>
    </row>
    <row r="365" spans="1:11" ht="12.75">
      <c r="A365" s="6">
        <f t="shared" si="45"/>
        <v>348</v>
      </c>
      <c r="B365" s="7">
        <f t="shared" si="46"/>
        <v>50496</v>
      </c>
      <c r="C365" s="32">
        <f t="shared" si="51"/>
        <v>-113682.53578021492</v>
      </c>
      <c r="D365" s="32">
        <f t="shared" si="52"/>
        <v>1337.694405632138</v>
      </c>
      <c r="E365" s="33">
        <f t="shared" si="47"/>
        <v>0</v>
      </c>
      <c r="F365" s="32">
        <f t="shared" si="48"/>
        <v>1337.694405632138</v>
      </c>
      <c r="G365" s="32">
        <f t="shared" si="49"/>
        <v>1906.1070845332124</v>
      </c>
      <c r="H365" s="32">
        <f t="shared" si="53"/>
        <v>-568.4126789010746</v>
      </c>
      <c r="I365" s="32">
        <f t="shared" si="50"/>
        <v>-115588.64286474814</v>
      </c>
      <c r="J365" s="18"/>
      <c r="K365" s="18"/>
    </row>
    <row r="366" spans="1:11" ht="12.75">
      <c r="A366" s="6">
        <f t="shared" si="45"/>
        <v>349</v>
      </c>
      <c r="B366" s="7">
        <f t="shared" si="46"/>
        <v>50526</v>
      </c>
      <c r="C366" s="32">
        <f t="shared" si="51"/>
        <v>-115588.64286474814</v>
      </c>
      <c r="D366" s="32">
        <f t="shared" si="52"/>
        <v>1337.694405632138</v>
      </c>
      <c r="E366" s="33">
        <f t="shared" si="47"/>
        <v>0</v>
      </c>
      <c r="F366" s="32">
        <f t="shared" si="48"/>
        <v>1337.694405632138</v>
      </c>
      <c r="G366" s="32">
        <f t="shared" si="49"/>
        <v>1915.6376199558786</v>
      </c>
      <c r="H366" s="32">
        <f t="shared" si="53"/>
        <v>-577.9432143237407</v>
      </c>
      <c r="I366" s="32">
        <f t="shared" si="50"/>
        <v>-117504.28048470401</v>
      </c>
      <c r="J366" s="18"/>
      <c r="K366" s="18"/>
    </row>
    <row r="367" spans="1:11" ht="12.75">
      <c r="A367" s="6">
        <f t="shared" si="45"/>
        <v>350</v>
      </c>
      <c r="B367" s="7">
        <f t="shared" si="46"/>
        <v>50557</v>
      </c>
      <c r="C367" s="32">
        <f t="shared" si="51"/>
        <v>-117504.28048470401</v>
      </c>
      <c r="D367" s="32">
        <f t="shared" si="52"/>
        <v>1337.694405632138</v>
      </c>
      <c r="E367" s="33">
        <f t="shared" si="47"/>
        <v>0</v>
      </c>
      <c r="F367" s="32">
        <f t="shared" si="48"/>
        <v>1337.694405632138</v>
      </c>
      <c r="G367" s="32">
        <f t="shared" si="49"/>
        <v>1925.2158080556578</v>
      </c>
      <c r="H367" s="32">
        <f t="shared" si="53"/>
        <v>-587.52140242352</v>
      </c>
      <c r="I367" s="32">
        <f t="shared" si="50"/>
        <v>-119429.49629275966</v>
      </c>
      <c r="J367" s="18"/>
      <c r="K367" s="18"/>
    </row>
    <row r="368" spans="1:11" ht="12.75">
      <c r="A368" s="6">
        <f t="shared" si="45"/>
        <v>351</v>
      </c>
      <c r="B368" s="7">
        <f t="shared" si="46"/>
        <v>50587</v>
      </c>
      <c r="C368" s="32">
        <f t="shared" si="51"/>
        <v>-119429.49629275966</v>
      </c>
      <c r="D368" s="32">
        <f t="shared" si="52"/>
        <v>1337.694405632138</v>
      </c>
      <c r="E368" s="33">
        <f t="shared" si="47"/>
        <v>0</v>
      </c>
      <c r="F368" s="32">
        <f t="shared" si="48"/>
        <v>1337.694405632138</v>
      </c>
      <c r="G368" s="32">
        <f t="shared" si="49"/>
        <v>1934.8418870959363</v>
      </c>
      <c r="H368" s="32">
        <f t="shared" si="53"/>
        <v>-597.1474814637983</v>
      </c>
      <c r="I368" s="32">
        <f t="shared" si="50"/>
        <v>-121364.33817985561</v>
      </c>
      <c r="J368" s="18"/>
      <c r="K368" s="18"/>
    </row>
    <row r="369" spans="1:11" ht="12.75">
      <c r="A369" s="6">
        <f t="shared" si="45"/>
        <v>352</v>
      </c>
      <c r="B369" s="7">
        <f t="shared" si="46"/>
        <v>50618</v>
      </c>
      <c r="C369" s="32">
        <f t="shared" si="51"/>
        <v>-121364.33817985561</v>
      </c>
      <c r="D369" s="32">
        <f t="shared" si="52"/>
        <v>1337.694405632138</v>
      </c>
      <c r="E369" s="33">
        <f t="shared" si="47"/>
        <v>0</v>
      </c>
      <c r="F369" s="32">
        <f t="shared" si="48"/>
        <v>1337.694405632138</v>
      </c>
      <c r="G369" s="32">
        <f t="shared" si="49"/>
        <v>1944.5160965314158</v>
      </c>
      <c r="H369" s="32">
        <f t="shared" si="53"/>
        <v>-606.821690899278</v>
      </c>
      <c r="I369" s="32">
        <f t="shared" si="50"/>
        <v>-123308.85427638702</v>
      </c>
      <c r="J369" s="18"/>
      <c r="K369" s="18"/>
    </row>
    <row r="370" spans="1:11" ht="12.75">
      <c r="A370" s="6">
        <f t="shared" si="45"/>
        <v>353</v>
      </c>
      <c r="B370" s="7">
        <f t="shared" si="46"/>
        <v>50649</v>
      </c>
      <c r="C370" s="32">
        <f t="shared" si="51"/>
        <v>-123308.85427638702</v>
      </c>
      <c r="D370" s="32">
        <f t="shared" si="52"/>
        <v>1337.694405632138</v>
      </c>
      <c r="E370" s="33">
        <f t="shared" si="47"/>
        <v>0</v>
      </c>
      <c r="F370" s="32">
        <f t="shared" si="48"/>
        <v>1337.694405632138</v>
      </c>
      <c r="G370" s="32">
        <f t="shared" si="49"/>
        <v>1954.238677014073</v>
      </c>
      <c r="H370" s="32">
        <f t="shared" si="53"/>
        <v>-616.5442713819351</v>
      </c>
      <c r="I370" s="32">
        <f t="shared" si="50"/>
        <v>-125263.0929534011</v>
      </c>
      <c r="J370" s="18"/>
      <c r="K370" s="18"/>
    </row>
    <row r="371" spans="1:11" ht="12.75">
      <c r="A371" s="6">
        <f t="shared" si="45"/>
        <v>354</v>
      </c>
      <c r="B371" s="7">
        <f t="shared" si="46"/>
        <v>50679</v>
      </c>
      <c r="C371" s="32">
        <f t="shared" si="51"/>
        <v>-125263.0929534011</v>
      </c>
      <c r="D371" s="32">
        <f t="shared" si="52"/>
        <v>1337.694405632138</v>
      </c>
      <c r="E371" s="33">
        <f t="shared" si="47"/>
        <v>0</v>
      </c>
      <c r="F371" s="32">
        <f t="shared" si="48"/>
        <v>1337.694405632138</v>
      </c>
      <c r="G371" s="32">
        <f t="shared" si="49"/>
        <v>1964.0098703991434</v>
      </c>
      <c r="H371" s="32">
        <f t="shared" si="53"/>
        <v>-626.3154647670054</v>
      </c>
      <c r="I371" s="32">
        <f t="shared" si="50"/>
        <v>-127227.10282380023</v>
      </c>
      <c r="J371" s="18"/>
      <c r="K371" s="18"/>
    </row>
    <row r="372" spans="1:11" ht="12.75">
      <c r="A372" s="6">
        <f t="shared" si="45"/>
        <v>355</v>
      </c>
      <c r="B372" s="7">
        <f t="shared" si="46"/>
        <v>50710</v>
      </c>
      <c r="C372" s="32">
        <f t="shared" si="51"/>
        <v>-127227.10282380023</v>
      </c>
      <c r="D372" s="32">
        <f t="shared" si="52"/>
        <v>1337.694405632138</v>
      </c>
      <c r="E372" s="33">
        <f t="shared" si="47"/>
        <v>0</v>
      </c>
      <c r="F372" s="32">
        <f t="shared" si="48"/>
        <v>1337.694405632138</v>
      </c>
      <c r="G372" s="32">
        <f t="shared" si="49"/>
        <v>1973.8299197511392</v>
      </c>
      <c r="H372" s="32">
        <f t="shared" si="53"/>
        <v>-636.1355141190012</v>
      </c>
      <c r="I372" s="32">
        <f t="shared" si="50"/>
        <v>-129200.93274355137</v>
      </c>
      <c r="J372" s="18"/>
      <c r="K372" s="18"/>
    </row>
    <row r="373" spans="1:11" ht="12.75">
      <c r="A373" s="6">
        <f t="shared" si="45"/>
        <v>356</v>
      </c>
      <c r="B373" s="7">
        <f t="shared" si="46"/>
        <v>50740</v>
      </c>
      <c r="C373" s="32">
        <f t="shared" si="51"/>
        <v>-129200.93274355137</v>
      </c>
      <c r="D373" s="32">
        <f t="shared" si="52"/>
        <v>1337.694405632138</v>
      </c>
      <c r="E373" s="33">
        <f t="shared" si="47"/>
        <v>0</v>
      </c>
      <c r="F373" s="32">
        <f t="shared" si="48"/>
        <v>1337.694405632138</v>
      </c>
      <c r="G373" s="32">
        <f t="shared" si="49"/>
        <v>1983.6990693498947</v>
      </c>
      <c r="H373" s="32">
        <f t="shared" si="53"/>
        <v>-646.0046637177569</v>
      </c>
      <c r="I373" s="32">
        <f t="shared" si="50"/>
        <v>-131184.63181290127</v>
      </c>
      <c r="J373" s="18"/>
      <c r="K373" s="18"/>
    </row>
    <row r="374" spans="1:11" ht="12.75">
      <c r="A374" s="6">
        <f t="shared" si="45"/>
        <v>357</v>
      </c>
      <c r="B374" s="7">
        <f t="shared" si="46"/>
        <v>50771</v>
      </c>
      <c r="C374" s="32">
        <f t="shared" si="51"/>
        <v>-131184.63181290127</v>
      </c>
      <c r="D374" s="32">
        <f t="shared" si="52"/>
        <v>1337.694405632138</v>
      </c>
      <c r="E374" s="33">
        <f t="shared" si="47"/>
        <v>0</v>
      </c>
      <c r="F374" s="32">
        <f t="shared" si="48"/>
        <v>1337.694405632138</v>
      </c>
      <c r="G374" s="32">
        <f t="shared" si="49"/>
        <v>1993.6175646966442</v>
      </c>
      <c r="H374" s="32">
        <f t="shared" si="53"/>
        <v>-655.9231590645063</v>
      </c>
      <c r="I374" s="32">
        <f t="shared" si="50"/>
        <v>-133178.2493775979</v>
      </c>
      <c r="J374" s="18"/>
      <c r="K374" s="18"/>
    </row>
    <row r="375" spans="1:11" ht="12.75">
      <c r="A375" s="6">
        <f t="shared" si="45"/>
        <v>358</v>
      </c>
      <c r="B375" s="7">
        <f t="shared" si="46"/>
        <v>50802</v>
      </c>
      <c r="C375" s="32">
        <f t="shared" si="51"/>
        <v>-133178.2493775979</v>
      </c>
      <c r="D375" s="32">
        <f t="shared" si="52"/>
        <v>1337.694405632138</v>
      </c>
      <c r="E375" s="33">
        <f t="shared" si="47"/>
        <v>0</v>
      </c>
      <c r="F375" s="32">
        <f t="shared" si="48"/>
        <v>1337.694405632138</v>
      </c>
      <c r="G375" s="32">
        <f t="shared" si="49"/>
        <v>2003.5856525201275</v>
      </c>
      <c r="H375" s="32">
        <f t="shared" si="53"/>
        <v>-665.8912468879895</v>
      </c>
      <c r="I375" s="32">
        <f t="shared" si="50"/>
        <v>-135181.83503011803</v>
      </c>
      <c r="J375" s="18"/>
      <c r="K375" s="18"/>
    </row>
    <row r="376" spans="1:11" ht="12.75">
      <c r="A376" s="6">
        <f t="shared" si="45"/>
        <v>359</v>
      </c>
      <c r="B376" s="7">
        <f t="shared" si="46"/>
        <v>50830</v>
      </c>
      <c r="C376" s="32">
        <f t="shared" si="51"/>
        <v>-135181.83503011803</v>
      </c>
      <c r="D376" s="32">
        <f t="shared" si="52"/>
        <v>1337.694405632138</v>
      </c>
      <c r="E376" s="33">
        <f t="shared" si="47"/>
        <v>0</v>
      </c>
      <c r="F376" s="32">
        <f t="shared" si="48"/>
        <v>1337.694405632138</v>
      </c>
      <c r="G376" s="32">
        <f t="shared" si="49"/>
        <v>2013.603580782728</v>
      </c>
      <c r="H376" s="32">
        <f t="shared" si="53"/>
        <v>-675.9091751505902</v>
      </c>
      <c r="I376" s="32">
        <f t="shared" si="50"/>
        <v>-137195.43861090075</v>
      </c>
      <c r="J376" s="18"/>
      <c r="K376" s="18"/>
    </row>
    <row r="377" spans="1:11" ht="12.75">
      <c r="A377" s="6">
        <f t="shared" si="45"/>
        <v>360</v>
      </c>
      <c r="B377" s="7">
        <f t="shared" si="46"/>
        <v>50861</v>
      </c>
      <c r="C377" s="32">
        <f t="shared" si="51"/>
        <v>-137195.43861090075</v>
      </c>
      <c r="D377" s="32">
        <f t="shared" si="52"/>
        <v>1337.694405632138</v>
      </c>
      <c r="E377" s="33">
        <f t="shared" si="47"/>
        <v>0</v>
      </c>
      <c r="F377" s="32">
        <f t="shared" si="48"/>
        <v>1337.694405632138</v>
      </c>
      <c r="G377" s="32">
        <f t="shared" si="49"/>
        <v>2023.6715986866416</v>
      </c>
      <c r="H377" s="32">
        <f t="shared" si="53"/>
        <v>-685.9771930545038</v>
      </c>
      <c r="I377" s="32">
        <f t="shared" si="50"/>
        <v>-139219.11020958738</v>
      </c>
      <c r="J377" s="18"/>
      <c r="K377" s="18"/>
    </row>
    <row r="378" spans="1:10" ht="12.75">
      <c r="A378" s="8"/>
      <c r="B378" s="8"/>
      <c r="C378" s="34"/>
      <c r="D378" s="34"/>
      <c r="E378" s="34"/>
      <c r="F378" s="34"/>
      <c r="G378" s="34"/>
      <c r="H378" s="34"/>
      <c r="I378" s="34"/>
      <c r="J378" s="19"/>
    </row>
    <row r="379" ht="12.75">
      <c r="J379" s="19"/>
    </row>
    <row r="380" ht="12.75">
      <c r="J380" s="19"/>
    </row>
    <row r="381" ht="12.75">
      <c r="J381" s="19"/>
    </row>
    <row r="382" ht="12.75">
      <c r="J382" s="19"/>
    </row>
    <row r="383" ht="12.75">
      <c r="J383" s="19"/>
    </row>
    <row r="384" ht="12.75">
      <c r="J384" s="19"/>
    </row>
    <row r="385" ht="12.75">
      <c r="J385" s="19"/>
    </row>
    <row r="386" ht="12.75">
      <c r="J386" s="19"/>
    </row>
    <row r="387" ht="12.75">
      <c r="J387" s="19"/>
    </row>
    <row r="388" ht="12.75">
      <c r="J388" s="19"/>
    </row>
    <row r="389" ht="12.75">
      <c r="J389" s="19"/>
    </row>
    <row r="390" ht="12.75">
      <c r="J390" s="19"/>
    </row>
    <row r="391" ht="12.75">
      <c r="J391" s="19"/>
    </row>
    <row r="392" ht="12.75">
      <c r="J392" s="19"/>
    </row>
    <row r="393" ht="12.75">
      <c r="J393" s="19"/>
    </row>
    <row r="394" ht="12.75">
      <c r="J394" s="19"/>
    </row>
    <row r="395" ht="12.75">
      <c r="J395" s="19"/>
    </row>
    <row r="396" ht="12.75">
      <c r="J396" s="19"/>
    </row>
    <row r="397" ht="12.75">
      <c r="J397" s="19"/>
    </row>
    <row r="398" ht="12.75">
      <c r="J398" s="19"/>
    </row>
    <row r="399" ht="12.75">
      <c r="J399" s="19"/>
    </row>
    <row r="400" ht="12.75">
      <c r="J400" s="19"/>
    </row>
    <row r="401" ht="12.75">
      <c r="J401" s="19"/>
    </row>
    <row r="402" ht="12.75">
      <c r="J402" s="19"/>
    </row>
  </sheetData>
  <sheetProtection/>
  <mergeCells count="6">
    <mergeCell ref="E6:I6"/>
    <mergeCell ref="E8:I8"/>
    <mergeCell ref="E7:I7"/>
    <mergeCell ref="A1:I2"/>
    <mergeCell ref="E5:I5"/>
    <mergeCell ref="E4:I4"/>
  </mergeCells>
  <conditionalFormatting sqref="A18:I377">
    <cfRule type="expression" priority="1" dxfId="1" stopIfTrue="1">
      <formula>IF(ROW(A18)&gt;Last_Row,TRUE,FALSE)</formula>
    </cfRule>
    <cfRule type="expression" priority="2" dxfId="2" stopIfTrue="1">
      <formula>IF(ROW(A18)=Last_Row,TRUE,FALSE)</formula>
    </cfRule>
  </conditionalFormatting>
  <printOptions/>
  <pageMargins left="0.75" right="0.5" top="0.5" bottom="0.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 with extra payments</dc:title>
  <dc:subject/>
  <dc:creator/>
  <cp:keywords/>
  <dc:description/>
  <cp:lastModifiedBy>johnr</cp:lastModifiedBy>
  <cp:lastPrinted>2000-09-07T01:57:10Z</cp:lastPrinted>
  <dcterms:created xsi:type="dcterms:W3CDTF">2000-08-25T00:46:01Z</dcterms:created>
  <dcterms:modified xsi:type="dcterms:W3CDTF">2009-04-13T02:27:15Z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-598592761</vt:i4>
  </property>
  <property fmtid="{D5CDD505-2E9C-101B-9397-08002B2CF9AE}" pid="3" name="_EmailSubject">
    <vt:lpwstr>Templates</vt:lpwstr>
  </property>
  <property fmtid="{D5CDD505-2E9C-101B-9397-08002B2CF9AE}" pid="4" name="_AuthorEmail">
    <vt:lpwstr>joel.inbakumar@beazley.com</vt:lpwstr>
  </property>
  <property fmtid="{D5CDD505-2E9C-101B-9397-08002B2CF9AE}" pid="5" name="_AuthorEmailDisplayName">
    <vt:lpwstr>Joel Inbakumar (Wasp)</vt:lpwstr>
  </property>
  <property fmtid="{D5CDD505-2E9C-101B-9397-08002B2CF9AE}" pid="6" name="_ReviewingToolsShownOnce">
    <vt:lpwstr/>
  </property>
</Properties>
</file>